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EMP\DOEMP\MJL_COVID\ESTATISTICAS SITE\2023\VINHA\"/>
    </mc:Choice>
  </mc:AlternateContent>
  <xr:revisionPtr revIDLastSave="0" documentId="13_ncr:1_{B322F6AC-8EEB-42D8-B043-AA1D07C28393}" xr6:coauthVersionLast="47" xr6:coauthVersionMax="47" xr10:uidLastSave="{00000000-0000-0000-0000-000000000000}"/>
  <bookViews>
    <workbookView xWindow="-120" yWindow="-120" windowWidth="21840" windowHeight="13020" tabRatio="795" xr2:uid="{00000000-000D-0000-FFFF-FFFF00000000}"/>
  </bookViews>
  <sheets>
    <sheet name="Casta por Região" sheetId="19" r:id="rId1"/>
  </sheets>
  <definedNames>
    <definedName name="casta_vfin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1" i="19" l="1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192" i="19"/>
  <c r="E178" i="19"/>
  <c r="D180" i="19"/>
  <c r="D181" i="19"/>
  <c r="D182" i="19"/>
  <c r="D183" i="19"/>
  <c r="D184" i="19"/>
  <c r="D185" i="19"/>
  <c r="D186" i="19"/>
  <c r="D187" i="19"/>
  <c r="D188" i="19"/>
  <c r="D189" i="19"/>
  <c r="D190" i="19"/>
  <c r="D179" i="19"/>
  <c r="E154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55" i="19"/>
  <c r="E135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36" i="19"/>
  <c r="E120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21" i="19"/>
  <c r="E104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05" i="19"/>
  <c r="E93" i="19"/>
  <c r="D95" i="19"/>
  <c r="D96" i="19"/>
  <c r="D97" i="19"/>
  <c r="D98" i="19"/>
  <c r="D99" i="19"/>
  <c r="D100" i="19"/>
  <c r="D101" i="19"/>
  <c r="D102" i="19"/>
  <c r="D103" i="19"/>
  <c r="D94" i="19"/>
  <c r="E74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75" i="19"/>
  <c r="E56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57" i="19"/>
  <c r="E43" i="19"/>
  <c r="D45" i="19"/>
  <c r="D46" i="19"/>
  <c r="D47" i="19"/>
  <c r="D48" i="19"/>
  <c r="D49" i="19"/>
  <c r="D50" i="19"/>
  <c r="D51" i="19"/>
  <c r="D52" i="19"/>
  <c r="D53" i="19"/>
  <c r="D54" i="19"/>
  <c r="D55" i="19"/>
  <c r="D44" i="19"/>
  <c r="E24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25" i="19"/>
  <c r="E5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6" i="19"/>
  <c r="D43" i="19" l="1"/>
  <c r="D178" i="19"/>
  <c r="D74" i="19"/>
  <c r="D93" i="19"/>
  <c r="D24" i="19"/>
  <c r="D191" i="19"/>
  <c r="D135" i="19"/>
  <c r="D56" i="19"/>
  <c r="D104" i="19"/>
  <c r="D120" i="19"/>
  <c r="D154" i="19"/>
  <c r="D5" i="19"/>
  <c r="D209" i="19" l="1"/>
  <c r="E211" i="19" s="1"/>
  <c r="E212" i="19"/>
  <c r="E220" i="19"/>
  <c r="E219" i="19"/>
  <c r="E213" i="19"/>
  <c r="E221" i="19"/>
  <c r="E214" i="19"/>
  <c r="E210" i="19"/>
  <c r="E215" i="19"/>
  <c r="E216" i="19"/>
  <c r="E217" i="19"/>
  <c r="E218" i="19"/>
  <c r="E209" i="19" l="1"/>
</calcChain>
</file>

<file path=xl/sharedStrings.xml><?xml version="1.0" encoding="utf-8"?>
<sst xmlns="http://schemas.openxmlformats.org/spreadsheetml/2006/main" count="402" uniqueCount="84">
  <si>
    <t>T</t>
  </si>
  <si>
    <t>Alfrocheiro / Tinta Bastardinha</t>
  </si>
  <si>
    <t>Alicante Bouschet</t>
  </si>
  <si>
    <t>Alicante Branco</t>
  </si>
  <si>
    <t>B</t>
  </si>
  <si>
    <t>Alvarinho</t>
  </si>
  <si>
    <t>Antão Vaz</t>
  </si>
  <si>
    <t>Aragonez / Tinta Roriz / Tempranillo</t>
  </si>
  <si>
    <t>Arinto / Pedernã</t>
  </si>
  <si>
    <t>Avesso</t>
  </si>
  <si>
    <t>Azal</t>
  </si>
  <si>
    <t>Baga</t>
  </si>
  <si>
    <t>Bastardo / Graciosa</t>
  </si>
  <si>
    <t>Bical / Borrado das Moscas</t>
  </si>
  <si>
    <t>Boal Branco</t>
  </si>
  <si>
    <t>Cabernet Sauvignon</t>
  </si>
  <si>
    <t>Caladoc</t>
  </si>
  <si>
    <t>Folgasão / Terrantez</t>
  </si>
  <si>
    <t>Castelão / João de Santarém / Periquita</t>
  </si>
  <si>
    <t>Chardonnay</t>
  </si>
  <si>
    <t>Códega do Larinho</t>
  </si>
  <si>
    <t>Diagalves</t>
  </si>
  <si>
    <t>Folha de Figueira / Dona Branca</t>
  </si>
  <si>
    <t>Encruzado</t>
  </si>
  <si>
    <t>Espadeiro</t>
  </si>
  <si>
    <t>Fernão Pires / Maria Gomes</t>
  </si>
  <si>
    <t>Gouveio</t>
  </si>
  <si>
    <t>Gouveio Real</t>
  </si>
  <si>
    <t>Jaen / Mencia</t>
  </si>
  <si>
    <t>Loureiro</t>
  </si>
  <si>
    <t>Malvasia</t>
  </si>
  <si>
    <t>Malvasia Branca</t>
  </si>
  <si>
    <t>Malvasia Fina / Boal</t>
  </si>
  <si>
    <t>Malvasia Preta</t>
  </si>
  <si>
    <t>Malvasia Rei</t>
  </si>
  <si>
    <t>Manteúdo</t>
  </si>
  <si>
    <t>Pinot Noir</t>
  </si>
  <si>
    <t>Merlot</t>
  </si>
  <si>
    <t>Moreto</t>
  </si>
  <si>
    <t>Moscatel Galego Branco / Muscat à Petits Grains</t>
  </si>
  <si>
    <t>Moscatel Graúdo / Moscatel-de-Setúbal</t>
  </si>
  <si>
    <t>Mourisco</t>
  </si>
  <si>
    <t>Negra Mole</t>
  </si>
  <si>
    <t>Petit Verdot</t>
  </si>
  <si>
    <t>Rabigato</t>
  </si>
  <si>
    <t>Síria / Roupeiro / Códega</t>
  </si>
  <si>
    <t>Sauvignon / Sauvignon Blanc</t>
  </si>
  <si>
    <t>Syrah / Shiraz</t>
  </si>
  <si>
    <t>Tinta</t>
  </si>
  <si>
    <t>Tinta Barroca</t>
  </si>
  <si>
    <t>Tinta Carvalha</t>
  </si>
  <si>
    <t>Touriga Franca</t>
  </si>
  <si>
    <t>Touriga Nacional</t>
  </si>
  <si>
    <t>Trajadura / Treixadura</t>
  </si>
  <si>
    <t>Trincadeira / Tinta Amarela / Trincadeira Preta</t>
  </si>
  <si>
    <t>Verdelho</t>
  </si>
  <si>
    <t>Vinhão / Sousão</t>
  </si>
  <si>
    <t>Viognier</t>
  </si>
  <si>
    <t>Viosinho</t>
  </si>
  <si>
    <t>Marufo / Mourisco Roxo</t>
  </si>
  <si>
    <t>Tinta Gorda</t>
  </si>
  <si>
    <t>Rufete / Tinta Pinheira</t>
  </si>
  <si>
    <t>Santareno</t>
  </si>
  <si>
    <t>Seara Nova</t>
  </si>
  <si>
    <t>Vital</t>
  </si>
  <si>
    <t>Cor</t>
  </si>
  <si>
    <t>%</t>
  </si>
  <si>
    <t>Outras castas</t>
  </si>
  <si>
    <t>Área</t>
  </si>
  <si>
    <t>ALENTEJO</t>
  </si>
  <si>
    <t>REGIÃO</t>
  </si>
  <si>
    <t>ALGARVE</t>
  </si>
  <si>
    <t>BEIRA ATLÂNTICO</t>
  </si>
  <si>
    <t>DOURO</t>
  </si>
  <si>
    <t>LISBOA</t>
  </si>
  <si>
    <t>MINHO</t>
  </si>
  <si>
    <t>PENÍNSULA DE SETÚBAL</t>
  </si>
  <si>
    <t>TEJO</t>
  </si>
  <si>
    <t>TERRAS DA BEIRA</t>
  </si>
  <si>
    <t>TERRAS DE CISTER</t>
  </si>
  <si>
    <t>TERRAS DO DÃO</t>
  </si>
  <si>
    <t>TRÁS-OS-MONTES</t>
  </si>
  <si>
    <t>TOTAL</t>
  </si>
  <si>
    <t>Ranking das Castas por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</si>
</sst>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%"/>
    <numFmt numFmtId="166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5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1" fillId="2" borderId="0" xfId="0" applyNumberFormat="1" applyFont="1" applyFill="1"/>
    <xf numFmtId="165" fontId="1" fillId="3" borderId="0" xfId="0" applyNumberFormat="1" applyFont="1" applyFill="1" applyAlignment="1">
      <alignment horizontal="center"/>
    </xf>
    <xf numFmtId="166" fontId="1" fillId="2" borderId="0" xfId="0" applyNumberFormat="1" applyFont="1" applyFill="1"/>
    <xf numFmtId="0" fontId="0" fillId="4" borderId="0" xfId="0" applyFill="1"/>
    <xf numFmtId="0" fontId="0" fillId="4" borderId="0" xfId="0" applyFill="1" applyAlignment="1">
      <alignment horizontal="center"/>
    </xf>
    <xf numFmtId="3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0" fontId="2" fillId="0" borderId="0" xfId="0" applyFont="1" applyAlignment="1">
      <alignment horizontal="center"/>
    </xf>
    <xf numFmtId="165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1661160</xdr:colOff>
      <xdr:row>2</xdr:row>
      <xdr:rowOff>314325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D78356-E5A3-4805-9296-0A0A00B1D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59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33F9-C9EE-4EFB-95E8-350FC7181498}">
  <dimension ref="A1:E222"/>
  <sheetViews>
    <sheetView tabSelected="1" zoomScaleNormal="100" workbookViewId="0">
      <selection activeCell="C104" sqref="C104"/>
    </sheetView>
  </sheetViews>
  <sheetFormatPr defaultRowHeight="15" x14ac:dyDescent="0.25"/>
  <cols>
    <col min="1" max="1" width="4.5703125" customWidth="1"/>
    <col min="2" max="2" width="42.7109375" customWidth="1"/>
    <col min="3" max="3" width="9.140625" style="7"/>
    <col min="4" max="4" width="10.5703125" customWidth="1"/>
    <col min="5" max="5" width="10.5703125" style="1" customWidth="1"/>
  </cols>
  <sheetData>
    <row r="1" spans="1:5" ht="18" customHeight="1" x14ac:dyDescent="0.25"/>
    <row r="2" spans="1:5" ht="26.25" customHeight="1" x14ac:dyDescent="0.3">
      <c r="C2" s="16" t="s">
        <v>83</v>
      </c>
    </row>
    <row r="3" spans="1:5" ht="31.5" customHeight="1" x14ac:dyDescent="0.25"/>
    <row r="4" spans="1:5" ht="21" customHeight="1" x14ac:dyDescent="0.25">
      <c r="A4" s="2" t="s">
        <v>70</v>
      </c>
      <c r="B4" s="2"/>
      <c r="C4" s="3" t="s">
        <v>65</v>
      </c>
      <c r="D4" s="3" t="s">
        <v>68</v>
      </c>
      <c r="E4" s="17" t="s">
        <v>66</v>
      </c>
    </row>
    <row r="5" spans="1:5" ht="18" customHeight="1" x14ac:dyDescent="0.25">
      <c r="A5" s="4" t="s">
        <v>69</v>
      </c>
      <c r="B5" s="4"/>
      <c r="C5" s="5"/>
      <c r="D5" s="6">
        <f>SUM(D6:D23)</f>
        <v>25924</v>
      </c>
      <c r="E5" s="9">
        <f>SUM(E6:E23)</f>
        <v>1.0000000000000002</v>
      </c>
    </row>
    <row r="6" spans="1:5" ht="18" customHeight="1" x14ac:dyDescent="0.25">
      <c r="A6" s="11"/>
      <c r="B6" s="11" t="s">
        <v>7</v>
      </c>
      <c r="C6" s="12" t="s">
        <v>0</v>
      </c>
      <c r="D6" s="15">
        <f>25924*E6</f>
        <v>4562.6240000000007</v>
      </c>
      <c r="E6" s="14">
        <v>0.17600000000000002</v>
      </c>
    </row>
    <row r="7" spans="1:5" ht="18" customHeight="1" x14ac:dyDescent="0.25">
      <c r="A7" s="11"/>
      <c r="B7" s="11" t="s">
        <v>2</v>
      </c>
      <c r="C7" s="12" t="s">
        <v>0</v>
      </c>
      <c r="D7" s="15">
        <f t="shared" ref="D7:D23" si="0">25924*E7</f>
        <v>4303.384</v>
      </c>
      <c r="E7" s="14">
        <v>0.16600000000000001</v>
      </c>
    </row>
    <row r="8" spans="1:5" ht="18" customHeight="1" x14ac:dyDescent="0.25">
      <c r="A8" s="11"/>
      <c r="B8" s="11" t="s">
        <v>54</v>
      </c>
      <c r="C8" s="12" t="s">
        <v>0</v>
      </c>
      <c r="D8" s="15">
        <f t="shared" si="0"/>
        <v>2618.3239999999996</v>
      </c>
      <c r="E8" s="14">
        <v>0.10099999999999999</v>
      </c>
    </row>
    <row r="9" spans="1:5" ht="18" customHeight="1" x14ac:dyDescent="0.25">
      <c r="A9" s="11"/>
      <c r="B9" s="11" t="s">
        <v>47</v>
      </c>
      <c r="C9" s="12" t="s">
        <v>0</v>
      </c>
      <c r="D9" s="15">
        <f t="shared" si="0"/>
        <v>2307.2360000000003</v>
      </c>
      <c r="E9" s="14">
        <v>8.900000000000001E-2</v>
      </c>
    </row>
    <row r="10" spans="1:5" ht="18" customHeight="1" x14ac:dyDescent="0.25">
      <c r="A10" s="11"/>
      <c r="B10" s="11" t="s">
        <v>52</v>
      </c>
      <c r="C10" s="12" t="s">
        <v>0</v>
      </c>
      <c r="D10" s="15">
        <f t="shared" si="0"/>
        <v>1607.288</v>
      </c>
      <c r="E10" s="14">
        <v>6.2E-2</v>
      </c>
    </row>
    <row r="11" spans="1:5" ht="18" customHeight="1" x14ac:dyDescent="0.25">
      <c r="A11" s="11"/>
      <c r="B11" s="11" t="s">
        <v>6</v>
      </c>
      <c r="C11" s="12" t="s">
        <v>4</v>
      </c>
      <c r="D11" s="15">
        <f t="shared" si="0"/>
        <v>1399.8960000000002</v>
      </c>
      <c r="E11" s="14">
        <v>5.4000000000000006E-2</v>
      </c>
    </row>
    <row r="12" spans="1:5" ht="18" customHeight="1" x14ac:dyDescent="0.25">
      <c r="A12" s="11"/>
      <c r="B12" s="11" t="s">
        <v>18</v>
      </c>
      <c r="C12" s="12" t="s">
        <v>0</v>
      </c>
      <c r="D12" s="15">
        <f t="shared" si="0"/>
        <v>1088.808</v>
      </c>
      <c r="E12" s="14">
        <v>4.2000000000000003E-2</v>
      </c>
    </row>
    <row r="13" spans="1:5" ht="18" customHeight="1" x14ac:dyDescent="0.25">
      <c r="A13" s="11"/>
      <c r="B13" s="11" t="s">
        <v>8</v>
      </c>
      <c r="C13" s="12" t="s">
        <v>4</v>
      </c>
      <c r="D13" s="15">
        <f t="shared" si="0"/>
        <v>1011.0359999999999</v>
      </c>
      <c r="E13" s="14">
        <v>3.9E-2</v>
      </c>
    </row>
    <row r="14" spans="1:5" ht="18" customHeight="1" x14ac:dyDescent="0.25">
      <c r="A14" s="11"/>
      <c r="B14" s="11" t="s">
        <v>51</v>
      </c>
      <c r="C14" s="12" t="s">
        <v>0</v>
      </c>
      <c r="D14" s="15">
        <f t="shared" si="0"/>
        <v>829.56799999999998</v>
      </c>
      <c r="E14" s="14">
        <v>3.2000000000000001E-2</v>
      </c>
    </row>
    <row r="15" spans="1:5" ht="18" customHeight="1" x14ac:dyDescent="0.25">
      <c r="A15" s="11"/>
      <c r="B15" s="11" t="s">
        <v>15</v>
      </c>
      <c r="C15" s="12" t="s">
        <v>0</v>
      </c>
      <c r="D15" s="15">
        <f t="shared" si="0"/>
        <v>751.79599999999994</v>
      </c>
      <c r="E15" s="14">
        <v>2.8999999999999998E-2</v>
      </c>
    </row>
    <row r="16" spans="1:5" ht="18" customHeight="1" x14ac:dyDescent="0.25">
      <c r="A16" s="11"/>
      <c r="B16" s="11" t="s">
        <v>45</v>
      </c>
      <c r="C16" s="12" t="s">
        <v>4</v>
      </c>
      <c r="D16" s="15">
        <f t="shared" si="0"/>
        <v>674.02400000000011</v>
      </c>
      <c r="E16" s="14">
        <v>2.6000000000000002E-2</v>
      </c>
    </row>
    <row r="17" spans="1:5" ht="18" customHeight="1" x14ac:dyDescent="0.25">
      <c r="A17" s="11"/>
      <c r="B17" s="11" t="s">
        <v>38</v>
      </c>
      <c r="C17" s="12" t="s">
        <v>0</v>
      </c>
      <c r="D17" s="15">
        <f t="shared" si="0"/>
        <v>388.86</v>
      </c>
      <c r="E17" s="14">
        <v>1.4999999999999999E-2</v>
      </c>
    </row>
    <row r="18" spans="1:5" ht="18" customHeight="1" x14ac:dyDescent="0.25">
      <c r="A18" s="11"/>
      <c r="B18" s="11" t="s">
        <v>1</v>
      </c>
      <c r="C18" s="12" t="s">
        <v>0</v>
      </c>
      <c r="D18" s="15">
        <f t="shared" si="0"/>
        <v>388.86</v>
      </c>
      <c r="E18" s="14">
        <v>1.4999999999999999E-2</v>
      </c>
    </row>
    <row r="19" spans="1:5" ht="18" customHeight="1" x14ac:dyDescent="0.25">
      <c r="A19" s="11"/>
      <c r="B19" s="11" t="s">
        <v>25</v>
      </c>
      <c r="C19" s="12" t="s">
        <v>4</v>
      </c>
      <c r="D19" s="15">
        <f t="shared" si="0"/>
        <v>388.86</v>
      </c>
      <c r="E19" s="14">
        <v>1.4999999999999999E-2</v>
      </c>
    </row>
    <row r="20" spans="1:5" ht="18" customHeight="1" x14ac:dyDescent="0.25">
      <c r="A20" s="11"/>
      <c r="B20" s="11" t="s">
        <v>55</v>
      </c>
      <c r="C20" s="12" t="s">
        <v>4</v>
      </c>
      <c r="D20" s="15">
        <f t="shared" si="0"/>
        <v>337.01200000000006</v>
      </c>
      <c r="E20" s="14">
        <v>1.3000000000000001E-2</v>
      </c>
    </row>
    <row r="21" spans="1:5" ht="18" customHeight="1" x14ac:dyDescent="0.25">
      <c r="A21" s="11"/>
      <c r="B21" s="11" t="s">
        <v>43</v>
      </c>
      <c r="C21" s="12" t="s">
        <v>0</v>
      </c>
      <c r="D21" s="15">
        <f t="shared" si="0"/>
        <v>337.01200000000006</v>
      </c>
      <c r="E21" s="14">
        <v>1.3000000000000001E-2</v>
      </c>
    </row>
    <row r="22" spans="1:5" ht="18" customHeight="1" x14ac:dyDescent="0.25">
      <c r="A22" s="11"/>
      <c r="B22" s="11" t="s">
        <v>21</v>
      </c>
      <c r="C22" s="12" t="s">
        <v>4</v>
      </c>
      <c r="D22" s="15">
        <f t="shared" si="0"/>
        <v>285.16400000000004</v>
      </c>
      <c r="E22" s="14">
        <v>1.1000000000000001E-2</v>
      </c>
    </row>
    <row r="23" spans="1:5" ht="18" customHeight="1" x14ac:dyDescent="0.25">
      <c r="A23" s="11"/>
      <c r="B23" s="11" t="s">
        <v>67</v>
      </c>
      <c r="C23" s="12"/>
      <c r="D23" s="15">
        <f t="shared" si="0"/>
        <v>2644.2479999999969</v>
      </c>
      <c r="E23" s="14">
        <v>0.10199999999999988</v>
      </c>
    </row>
    <row r="24" spans="1:5" ht="18" customHeight="1" x14ac:dyDescent="0.25">
      <c r="A24" s="4" t="s">
        <v>71</v>
      </c>
      <c r="B24" s="4"/>
      <c r="C24" s="5"/>
      <c r="D24" s="6">
        <f>SUM(D25:D42)</f>
        <v>1442.0000000000007</v>
      </c>
      <c r="E24" s="9">
        <f t="shared" ref="E24" si="1">SUM(E25:E42)</f>
        <v>1.0000000000000002</v>
      </c>
    </row>
    <row r="25" spans="1:5" ht="18" customHeight="1" x14ac:dyDescent="0.25">
      <c r="A25" s="11"/>
      <c r="B25" s="11" t="s">
        <v>42</v>
      </c>
      <c r="C25" s="12" t="s">
        <v>0</v>
      </c>
      <c r="D25" s="15">
        <f>1442*E25</f>
        <v>255.23399999999998</v>
      </c>
      <c r="E25" s="14">
        <v>0.17699999999999999</v>
      </c>
    </row>
    <row r="26" spans="1:5" ht="18" customHeight="1" x14ac:dyDescent="0.25">
      <c r="A26" s="11"/>
      <c r="B26" s="11" t="s">
        <v>18</v>
      </c>
      <c r="C26" s="12" t="s">
        <v>0</v>
      </c>
      <c r="D26" s="15">
        <f t="shared" ref="D26:D42" si="2">1442*E26</f>
        <v>242.25600000000003</v>
      </c>
      <c r="E26" s="14">
        <v>0.16800000000000001</v>
      </c>
    </row>
    <row r="27" spans="1:5" ht="18" customHeight="1" x14ac:dyDescent="0.25">
      <c r="A27" s="11"/>
      <c r="B27" s="11" t="s">
        <v>52</v>
      </c>
      <c r="C27" s="12" t="s">
        <v>0</v>
      </c>
      <c r="D27" s="15">
        <f t="shared" si="2"/>
        <v>100.94000000000001</v>
      </c>
      <c r="E27" s="14">
        <v>7.0000000000000007E-2</v>
      </c>
    </row>
    <row r="28" spans="1:5" ht="18" customHeight="1" x14ac:dyDescent="0.25">
      <c r="A28" s="11"/>
      <c r="B28" s="11" t="s">
        <v>45</v>
      </c>
      <c r="C28" s="12" t="s">
        <v>4</v>
      </c>
      <c r="D28" s="15">
        <f t="shared" si="2"/>
        <v>99.498000000000005</v>
      </c>
      <c r="E28" s="14">
        <v>6.9000000000000006E-2</v>
      </c>
    </row>
    <row r="29" spans="1:5" ht="18" customHeight="1" x14ac:dyDescent="0.25">
      <c r="A29" s="11"/>
      <c r="B29" s="11" t="s">
        <v>7</v>
      </c>
      <c r="C29" s="12" t="s">
        <v>0</v>
      </c>
      <c r="D29" s="15">
        <f t="shared" si="2"/>
        <v>99.498000000000005</v>
      </c>
      <c r="E29" s="14">
        <v>6.9000000000000006E-2</v>
      </c>
    </row>
    <row r="30" spans="1:5" ht="18" customHeight="1" x14ac:dyDescent="0.25">
      <c r="A30" s="11"/>
      <c r="B30" s="11" t="s">
        <v>14</v>
      </c>
      <c r="C30" s="12" t="s">
        <v>4</v>
      </c>
      <c r="D30" s="15">
        <f t="shared" si="2"/>
        <v>90.846000000000004</v>
      </c>
      <c r="E30" s="14">
        <v>6.3E-2</v>
      </c>
    </row>
    <row r="31" spans="1:5" ht="18" customHeight="1" x14ac:dyDescent="0.25">
      <c r="A31" s="11"/>
      <c r="B31" s="11" t="s">
        <v>47</v>
      </c>
      <c r="C31" s="12" t="s">
        <v>0</v>
      </c>
      <c r="D31" s="15">
        <f t="shared" si="2"/>
        <v>87.962000000000003</v>
      </c>
      <c r="E31" s="14">
        <v>6.0999999999999999E-2</v>
      </c>
    </row>
    <row r="32" spans="1:5" ht="18" customHeight="1" x14ac:dyDescent="0.25">
      <c r="A32" s="11"/>
      <c r="B32" s="11" t="s">
        <v>54</v>
      </c>
      <c r="C32" s="12" t="s">
        <v>0</v>
      </c>
      <c r="D32" s="15">
        <f t="shared" si="2"/>
        <v>49.028000000000006</v>
      </c>
      <c r="E32" s="14">
        <v>3.4000000000000002E-2</v>
      </c>
    </row>
    <row r="33" spans="1:5" ht="18" customHeight="1" x14ac:dyDescent="0.25">
      <c r="A33" s="11"/>
      <c r="B33" s="11" t="s">
        <v>15</v>
      </c>
      <c r="C33" s="12" t="s">
        <v>0</v>
      </c>
      <c r="D33" s="15">
        <f t="shared" si="2"/>
        <v>46.143999999999998</v>
      </c>
      <c r="E33" s="14">
        <v>3.2000000000000001E-2</v>
      </c>
    </row>
    <row r="34" spans="1:5" ht="18" customHeight="1" x14ac:dyDescent="0.25">
      <c r="A34" s="11"/>
      <c r="B34" s="11" t="s">
        <v>2</v>
      </c>
      <c r="C34" s="12" t="s">
        <v>0</v>
      </c>
      <c r="D34" s="15">
        <f t="shared" si="2"/>
        <v>44.701999999999998</v>
      </c>
      <c r="E34" s="14">
        <v>3.1E-2</v>
      </c>
    </row>
    <row r="35" spans="1:5" ht="18" customHeight="1" x14ac:dyDescent="0.25">
      <c r="A35" s="11"/>
      <c r="B35" s="11" t="s">
        <v>8</v>
      </c>
      <c r="C35" s="12" t="s">
        <v>4</v>
      </c>
      <c r="D35" s="15">
        <f t="shared" si="2"/>
        <v>44.701999999999998</v>
      </c>
      <c r="E35" s="14">
        <v>3.1E-2</v>
      </c>
    </row>
    <row r="36" spans="1:5" ht="18" customHeight="1" x14ac:dyDescent="0.25">
      <c r="A36" s="11"/>
      <c r="B36" s="11" t="s">
        <v>35</v>
      </c>
      <c r="C36" s="12" t="s">
        <v>4</v>
      </c>
      <c r="D36" s="15">
        <f t="shared" si="2"/>
        <v>37.492000000000004</v>
      </c>
      <c r="E36" s="14">
        <v>2.6000000000000002E-2</v>
      </c>
    </row>
    <row r="37" spans="1:5" ht="18" customHeight="1" x14ac:dyDescent="0.25">
      <c r="A37" s="11"/>
      <c r="B37" s="11" t="s">
        <v>46</v>
      </c>
      <c r="C37" s="12" t="s">
        <v>4</v>
      </c>
      <c r="D37" s="15">
        <f t="shared" si="2"/>
        <v>24.514000000000003</v>
      </c>
      <c r="E37" s="14">
        <v>1.7000000000000001E-2</v>
      </c>
    </row>
    <row r="38" spans="1:5" ht="18" customHeight="1" x14ac:dyDescent="0.25">
      <c r="A38" s="11"/>
      <c r="B38" s="11" t="s">
        <v>55</v>
      </c>
      <c r="C38" s="12" t="s">
        <v>4</v>
      </c>
      <c r="D38" s="15">
        <f t="shared" si="2"/>
        <v>15.862000000000002</v>
      </c>
      <c r="E38" s="14">
        <v>1.1000000000000001E-2</v>
      </c>
    </row>
    <row r="39" spans="1:5" ht="18" customHeight="1" x14ac:dyDescent="0.25">
      <c r="A39" s="11"/>
      <c r="B39" s="11" t="s">
        <v>40</v>
      </c>
      <c r="C39" s="12" t="s">
        <v>4</v>
      </c>
      <c r="D39" s="15">
        <f t="shared" si="2"/>
        <v>14.42</v>
      </c>
      <c r="E39" s="14">
        <v>0.01</v>
      </c>
    </row>
    <row r="40" spans="1:5" ht="18" customHeight="1" x14ac:dyDescent="0.25">
      <c r="A40" s="11"/>
      <c r="B40" s="11" t="s">
        <v>19</v>
      </c>
      <c r="C40" s="12" t="s">
        <v>4</v>
      </c>
      <c r="D40" s="15">
        <f t="shared" si="2"/>
        <v>14.42</v>
      </c>
      <c r="E40" s="14">
        <v>0.01</v>
      </c>
    </row>
    <row r="41" spans="1:5" ht="18" customHeight="1" x14ac:dyDescent="0.25">
      <c r="A41" s="11"/>
      <c r="B41" s="11" t="s">
        <v>57</v>
      </c>
      <c r="C41" s="12" t="s">
        <v>4</v>
      </c>
      <c r="D41" s="15">
        <f t="shared" si="2"/>
        <v>14.42</v>
      </c>
      <c r="E41" s="14">
        <v>0.01</v>
      </c>
    </row>
    <row r="42" spans="1:5" ht="18" customHeight="1" x14ac:dyDescent="0.25">
      <c r="A42" s="11"/>
      <c r="B42" s="11" t="s">
        <v>67</v>
      </c>
      <c r="C42" s="12"/>
      <c r="D42" s="15">
        <f t="shared" si="2"/>
        <v>160.06200000000032</v>
      </c>
      <c r="E42" s="14">
        <v>0.11100000000000022</v>
      </c>
    </row>
    <row r="43" spans="1:5" ht="18" customHeight="1" x14ac:dyDescent="0.25">
      <c r="A43" s="4" t="s">
        <v>72</v>
      </c>
      <c r="B43" s="4"/>
      <c r="C43" s="5"/>
      <c r="D43" s="6">
        <f>SUM(D44:D55)</f>
        <v>13390.999999999996</v>
      </c>
      <c r="E43" s="9">
        <f t="shared" ref="E43" si="3">SUM(E44:E55)</f>
        <v>1</v>
      </c>
    </row>
    <row r="44" spans="1:5" ht="18" customHeight="1" x14ac:dyDescent="0.25">
      <c r="A44" s="11"/>
      <c r="B44" s="11" t="s">
        <v>11</v>
      </c>
      <c r="C44" s="12" t="s">
        <v>0</v>
      </c>
      <c r="D44" s="15">
        <f>13391*E44</f>
        <v>6307.1610000000001</v>
      </c>
      <c r="E44" s="14">
        <v>0.47100000000000003</v>
      </c>
    </row>
    <row r="45" spans="1:5" ht="18" customHeight="1" x14ac:dyDescent="0.25">
      <c r="A45" s="11"/>
      <c r="B45" s="11" t="s">
        <v>25</v>
      </c>
      <c r="C45" s="12" t="s">
        <v>4</v>
      </c>
      <c r="D45" s="15">
        <f t="shared" ref="D45:D55" si="4">13391*E45</f>
        <v>2892.4560000000001</v>
      </c>
      <c r="E45" s="14">
        <v>0.21600000000000003</v>
      </c>
    </row>
    <row r="46" spans="1:5" ht="18" customHeight="1" x14ac:dyDescent="0.25">
      <c r="A46" s="11"/>
      <c r="B46" s="11" t="s">
        <v>13</v>
      </c>
      <c r="C46" s="12" t="s">
        <v>4</v>
      </c>
      <c r="D46" s="15">
        <f t="shared" si="4"/>
        <v>723.11400000000003</v>
      </c>
      <c r="E46" s="14">
        <v>5.4000000000000006E-2</v>
      </c>
    </row>
    <row r="47" spans="1:5" ht="18" customHeight="1" x14ac:dyDescent="0.25">
      <c r="A47" s="11"/>
      <c r="B47" s="11" t="s">
        <v>47</v>
      </c>
      <c r="C47" s="12" t="s">
        <v>0</v>
      </c>
      <c r="D47" s="15">
        <f t="shared" si="4"/>
        <v>388.339</v>
      </c>
      <c r="E47" s="14">
        <v>2.8999999999999998E-2</v>
      </c>
    </row>
    <row r="48" spans="1:5" ht="18" customHeight="1" x14ac:dyDescent="0.25">
      <c r="A48" s="11"/>
      <c r="B48" s="11" t="s">
        <v>52</v>
      </c>
      <c r="C48" s="12" t="s">
        <v>0</v>
      </c>
      <c r="D48" s="15">
        <f t="shared" si="4"/>
        <v>374.94799999999998</v>
      </c>
      <c r="E48" s="14">
        <v>2.7999999999999997E-2</v>
      </c>
    </row>
    <row r="49" spans="1:5" ht="18" customHeight="1" x14ac:dyDescent="0.25">
      <c r="A49" s="11"/>
      <c r="B49" s="11" t="s">
        <v>7</v>
      </c>
      <c r="C49" s="12" t="s">
        <v>0</v>
      </c>
      <c r="D49" s="15">
        <f t="shared" si="4"/>
        <v>348.16600000000005</v>
      </c>
      <c r="E49" s="14">
        <v>2.6000000000000002E-2</v>
      </c>
    </row>
    <row r="50" spans="1:5" ht="18" customHeight="1" x14ac:dyDescent="0.25">
      <c r="A50" s="11"/>
      <c r="B50" s="11" t="s">
        <v>37</v>
      </c>
      <c r="C50" s="12" t="s">
        <v>0</v>
      </c>
      <c r="D50" s="15">
        <f t="shared" si="4"/>
        <v>254.429</v>
      </c>
      <c r="E50" s="14">
        <v>1.9E-2</v>
      </c>
    </row>
    <row r="51" spans="1:5" ht="18" customHeight="1" x14ac:dyDescent="0.25">
      <c r="A51" s="11"/>
      <c r="B51" s="11" t="s">
        <v>8</v>
      </c>
      <c r="C51" s="12" t="s">
        <v>4</v>
      </c>
      <c r="D51" s="15">
        <f t="shared" si="4"/>
        <v>214.256</v>
      </c>
      <c r="E51" s="14">
        <v>1.6E-2</v>
      </c>
    </row>
    <row r="52" spans="1:5" ht="18" customHeight="1" x14ac:dyDescent="0.25">
      <c r="A52" s="11"/>
      <c r="B52" s="11" t="s">
        <v>19</v>
      </c>
      <c r="C52" s="12" t="s">
        <v>4</v>
      </c>
      <c r="D52" s="15">
        <f t="shared" si="4"/>
        <v>187.47399999999999</v>
      </c>
      <c r="E52" s="14">
        <v>1.3999999999999999E-2</v>
      </c>
    </row>
    <row r="53" spans="1:5" ht="18" customHeight="1" x14ac:dyDescent="0.25">
      <c r="A53" s="11"/>
      <c r="B53" s="11" t="s">
        <v>54</v>
      </c>
      <c r="C53" s="12" t="s">
        <v>0</v>
      </c>
      <c r="D53" s="15">
        <f t="shared" si="4"/>
        <v>187.47399999999999</v>
      </c>
      <c r="E53" s="14">
        <v>1.3999999999999999E-2</v>
      </c>
    </row>
    <row r="54" spans="1:5" ht="18" customHeight="1" x14ac:dyDescent="0.25">
      <c r="A54" s="11"/>
      <c r="B54" s="11" t="s">
        <v>38</v>
      </c>
      <c r="C54" s="12" t="s">
        <v>0</v>
      </c>
      <c r="D54" s="15">
        <f t="shared" si="4"/>
        <v>133.91</v>
      </c>
      <c r="E54" s="14">
        <v>0.01</v>
      </c>
    </row>
    <row r="55" spans="1:5" ht="18" customHeight="1" x14ac:dyDescent="0.25">
      <c r="A55" s="11"/>
      <c r="B55" s="11" t="s">
        <v>67</v>
      </c>
      <c r="C55" s="12"/>
      <c r="D55" s="15">
        <f t="shared" si="4"/>
        <v>1379.2729999999976</v>
      </c>
      <c r="E55" s="14">
        <v>0.10299999999999983</v>
      </c>
    </row>
    <row r="56" spans="1:5" ht="18" customHeight="1" x14ac:dyDescent="0.25">
      <c r="A56" s="4" t="s">
        <v>73</v>
      </c>
      <c r="B56" s="4"/>
      <c r="C56" s="5"/>
      <c r="D56" s="6">
        <f>SUM(D57:D73)</f>
        <v>43465.999999999993</v>
      </c>
      <c r="E56" s="9">
        <f t="shared" ref="E56" si="5">SUM(E57:E73)</f>
        <v>1.0000000000000002</v>
      </c>
    </row>
    <row r="57" spans="1:5" ht="18" customHeight="1" x14ac:dyDescent="0.25">
      <c r="A57" s="11"/>
      <c r="B57" s="11" t="s">
        <v>51</v>
      </c>
      <c r="C57" s="12" t="s">
        <v>0</v>
      </c>
      <c r="D57" s="15">
        <f>43466*E57</f>
        <v>12213.946000000002</v>
      </c>
      <c r="E57" s="14">
        <v>0.28100000000000003</v>
      </c>
    </row>
    <row r="58" spans="1:5" ht="18" customHeight="1" x14ac:dyDescent="0.25">
      <c r="A58" s="11"/>
      <c r="B58" s="11" t="s">
        <v>7</v>
      </c>
      <c r="C58" s="12" t="s">
        <v>0</v>
      </c>
      <c r="D58" s="15">
        <f t="shared" ref="D58:D73" si="6">43466*E58</f>
        <v>6737.23</v>
      </c>
      <c r="E58" s="14">
        <v>0.155</v>
      </c>
    </row>
    <row r="59" spans="1:5" ht="18" customHeight="1" x14ac:dyDescent="0.25">
      <c r="A59" s="11"/>
      <c r="B59" s="11" t="s">
        <v>52</v>
      </c>
      <c r="C59" s="12" t="s">
        <v>0</v>
      </c>
      <c r="D59" s="15">
        <f t="shared" si="6"/>
        <v>5042.0559999999996</v>
      </c>
      <c r="E59" s="14">
        <v>0.11599999999999999</v>
      </c>
    </row>
    <row r="60" spans="1:5" ht="18" customHeight="1" x14ac:dyDescent="0.25">
      <c r="A60" s="11"/>
      <c r="B60" s="11" t="s">
        <v>49</v>
      </c>
      <c r="C60" s="12" t="s">
        <v>0</v>
      </c>
      <c r="D60" s="15">
        <f t="shared" si="6"/>
        <v>2868.7560000000003</v>
      </c>
      <c r="E60" s="14">
        <v>6.6000000000000003E-2</v>
      </c>
    </row>
    <row r="61" spans="1:5" ht="18" customHeight="1" x14ac:dyDescent="0.25">
      <c r="A61" s="11"/>
      <c r="B61" s="11" t="s">
        <v>44</v>
      </c>
      <c r="C61" s="12" t="s">
        <v>4</v>
      </c>
      <c r="D61" s="15">
        <f t="shared" si="6"/>
        <v>1738.64</v>
      </c>
      <c r="E61" s="14">
        <v>0.04</v>
      </c>
    </row>
    <row r="62" spans="1:5" ht="18" customHeight="1" x14ac:dyDescent="0.25">
      <c r="A62" s="11"/>
      <c r="B62" s="11" t="s">
        <v>45</v>
      </c>
      <c r="C62" s="12" t="s">
        <v>4</v>
      </c>
      <c r="D62" s="15">
        <f t="shared" si="6"/>
        <v>1521.3100000000002</v>
      </c>
      <c r="E62" s="14">
        <v>3.5000000000000003E-2</v>
      </c>
    </row>
    <row r="63" spans="1:5" ht="18" customHeight="1" x14ac:dyDescent="0.25">
      <c r="A63" s="11"/>
      <c r="B63" s="11" t="s">
        <v>54</v>
      </c>
      <c r="C63" s="12" t="s">
        <v>0</v>
      </c>
      <c r="D63" s="15">
        <f t="shared" si="6"/>
        <v>1303.98</v>
      </c>
      <c r="E63" s="14">
        <v>0.03</v>
      </c>
    </row>
    <row r="64" spans="1:5" ht="18" customHeight="1" x14ac:dyDescent="0.25">
      <c r="A64" s="11"/>
      <c r="B64" s="11" t="s">
        <v>32</v>
      </c>
      <c r="C64" s="12" t="s">
        <v>4</v>
      </c>
      <c r="D64" s="15">
        <f t="shared" si="6"/>
        <v>1260.5139999999999</v>
      </c>
      <c r="E64" s="14">
        <v>2.8999999999999998E-2</v>
      </c>
    </row>
    <row r="65" spans="1:5" ht="18" customHeight="1" x14ac:dyDescent="0.25">
      <c r="A65" s="11"/>
      <c r="B65" s="11" t="s">
        <v>58</v>
      </c>
      <c r="C65" s="12" t="s">
        <v>4</v>
      </c>
      <c r="D65" s="15">
        <f t="shared" si="6"/>
        <v>1130.116</v>
      </c>
      <c r="E65" s="14">
        <v>2.6000000000000002E-2</v>
      </c>
    </row>
    <row r="66" spans="1:5" ht="18" customHeight="1" x14ac:dyDescent="0.25">
      <c r="A66" s="11"/>
      <c r="B66" s="11" t="s">
        <v>39</v>
      </c>
      <c r="C66" s="12" t="s">
        <v>4</v>
      </c>
      <c r="D66" s="15">
        <f t="shared" si="6"/>
        <v>912.78600000000006</v>
      </c>
      <c r="E66" s="14">
        <v>2.1000000000000001E-2</v>
      </c>
    </row>
    <row r="67" spans="1:5" ht="18" customHeight="1" x14ac:dyDescent="0.25">
      <c r="A67" s="11"/>
      <c r="B67" s="11" t="s">
        <v>59</v>
      </c>
      <c r="C67" s="12" t="s">
        <v>0</v>
      </c>
      <c r="D67" s="15">
        <f t="shared" si="6"/>
        <v>869.32</v>
      </c>
      <c r="E67" s="14">
        <v>0.02</v>
      </c>
    </row>
    <row r="68" spans="1:5" ht="18" customHeight="1" x14ac:dyDescent="0.25">
      <c r="A68" s="11"/>
      <c r="B68" s="11" t="s">
        <v>20</v>
      </c>
      <c r="C68" s="12" t="s">
        <v>4</v>
      </c>
      <c r="D68" s="15">
        <f t="shared" si="6"/>
        <v>825.85399999999993</v>
      </c>
      <c r="E68" s="14">
        <v>1.9E-2</v>
      </c>
    </row>
    <row r="69" spans="1:5" ht="18" customHeight="1" x14ac:dyDescent="0.25">
      <c r="A69" s="11"/>
      <c r="B69" s="11" t="s">
        <v>26</v>
      </c>
      <c r="C69" s="12" t="s">
        <v>4</v>
      </c>
      <c r="D69" s="15">
        <f t="shared" si="6"/>
        <v>695.45600000000002</v>
      </c>
      <c r="E69" s="14">
        <v>1.6E-2</v>
      </c>
    </row>
    <row r="70" spans="1:5" ht="18" customHeight="1" x14ac:dyDescent="0.25">
      <c r="A70" s="11"/>
      <c r="B70" s="11" t="s">
        <v>33</v>
      </c>
      <c r="C70" s="12" t="s">
        <v>0</v>
      </c>
      <c r="D70" s="15">
        <f t="shared" si="6"/>
        <v>608.52399999999989</v>
      </c>
      <c r="E70" s="14">
        <v>1.3999999999999999E-2</v>
      </c>
    </row>
    <row r="71" spans="1:5" ht="18" customHeight="1" x14ac:dyDescent="0.25">
      <c r="A71" s="11"/>
      <c r="B71" s="11" t="s">
        <v>34</v>
      </c>
      <c r="C71" s="12" t="s">
        <v>4</v>
      </c>
      <c r="D71" s="15">
        <f t="shared" si="6"/>
        <v>565.05799999999999</v>
      </c>
      <c r="E71" s="14">
        <v>1.3000000000000001E-2</v>
      </c>
    </row>
    <row r="72" spans="1:5" ht="18" customHeight="1" x14ac:dyDescent="0.25">
      <c r="A72" s="11"/>
      <c r="B72" s="11" t="s">
        <v>56</v>
      </c>
      <c r="C72" s="12" t="s">
        <v>0</v>
      </c>
      <c r="D72" s="15">
        <f t="shared" si="6"/>
        <v>434.66</v>
      </c>
      <c r="E72" s="14">
        <v>0.01</v>
      </c>
    </row>
    <row r="73" spans="1:5" ht="18" customHeight="1" x14ac:dyDescent="0.25">
      <c r="A73" s="11"/>
      <c r="B73" s="11" t="s">
        <v>67</v>
      </c>
      <c r="C73" s="12"/>
      <c r="D73" s="15">
        <f t="shared" si="6"/>
        <v>4737.7939999999962</v>
      </c>
      <c r="E73" s="14">
        <v>0.10899999999999992</v>
      </c>
    </row>
    <row r="74" spans="1:5" ht="18" customHeight="1" x14ac:dyDescent="0.25">
      <c r="A74" s="4" t="s">
        <v>74</v>
      </c>
      <c r="B74" s="4"/>
      <c r="C74" s="5"/>
      <c r="D74" s="6">
        <f>SUM(D75:D92)</f>
        <v>19869.000000000004</v>
      </c>
      <c r="E74" s="9">
        <f t="shared" ref="E74" si="7">SUM(E75:E92)</f>
        <v>1.0000000000000002</v>
      </c>
    </row>
    <row r="75" spans="1:5" ht="18" customHeight="1" x14ac:dyDescent="0.25">
      <c r="A75" s="11"/>
      <c r="B75" s="11" t="s">
        <v>16</v>
      </c>
      <c r="C75" s="12" t="s">
        <v>0</v>
      </c>
      <c r="D75" s="15">
        <f>19869*E75</f>
        <v>2503.4940000000001</v>
      </c>
      <c r="E75" s="14">
        <v>0.126</v>
      </c>
    </row>
    <row r="76" spans="1:5" ht="18" customHeight="1" x14ac:dyDescent="0.25">
      <c r="A76" s="11"/>
      <c r="B76" s="11" t="s">
        <v>18</v>
      </c>
      <c r="C76" s="12" t="s">
        <v>0</v>
      </c>
      <c r="D76" s="15">
        <f t="shared" ref="D76:D92" si="8">19869*E76</f>
        <v>2443.8870000000002</v>
      </c>
      <c r="E76" s="14">
        <v>0.12300000000000001</v>
      </c>
    </row>
    <row r="77" spans="1:5" ht="18" customHeight="1" x14ac:dyDescent="0.25">
      <c r="A77" s="11"/>
      <c r="B77" s="11" t="s">
        <v>25</v>
      </c>
      <c r="C77" s="12" t="s">
        <v>4</v>
      </c>
      <c r="D77" s="15">
        <f t="shared" si="8"/>
        <v>2245.1970000000001</v>
      </c>
      <c r="E77" s="14">
        <v>0.113</v>
      </c>
    </row>
    <row r="78" spans="1:5" ht="18" customHeight="1" x14ac:dyDescent="0.25">
      <c r="A78" s="11"/>
      <c r="B78" s="11" t="s">
        <v>47</v>
      </c>
      <c r="C78" s="12" t="s">
        <v>0</v>
      </c>
      <c r="D78" s="15">
        <f t="shared" si="8"/>
        <v>2125.9830000000002</v>
      </c>
      <c r="E78" s="14">
        <v>0.107</v>
      </c>
    </row>
    <row r="79" spans="1:5" ht="18" customHeight="1" x14ac:dyDescent="0.25">
      <c r="A79" s="11"/>
      <c r="B79" s="11" t="s">
        <v>2</v>
      </c>
      <c r="C79" s="12" t="s">
        <v>0</v>
      </c>
      <c r="D79" s="15">
        <f t="shared" si="8"/>
        <v>1947.162</v>
      </c>
      <c r="E79" s="14">
        <v>9.8000000000000004E-2</v>
      </c>
    </row>
    <row r="80" spans="1:5" ht="18" customHeight="1" x14ac:dyDescent="0.25">
      <c r="A80" s="11"/>
      <c r="B80" s="11" t="s">
        <v>7</v>
      </c>
      <c r="C80" s="12" t="s">
        <v>0</v>
      </c>
      <c r="D80" s="15">
        <f t="shared" si="8"/>
        <v>1311.354</v>
      </c>
      <c r="E80" s="14">
        <v>6.6000000000000003E-2</v>
      </c>
    </row>
    <row r="81" spans="1:5" ht="18" customHeight="1" x14ac:dyDescent="0.25">
      <c r="A81" s="11"/>
      <c r="B81" s="11" t="s">
        <v>52</v>
      </c>
      <c r="C81" s="12" t="s">
        <v>0</v>
      </c>
      <c r="D81" s="15">
        <f t="shared" si="8"/>
        <v>794.76</v>
      </c>
      <c r="E81" s="14">
        <v>0.04</v>
      </c>
    </row>
    <row r="82" spans="1:5" ht="18" customHeight="1" x14ac:dyDescent="0.25">
      <c r="A82" s="11"/>
      <c r="B82" s="11" t="s">
        <v>8</v>
      </c>
      <c r="C82" s="12" t="s">
        <v>4</v>
      </c>
      <c r="D82" s="15">
        <f t="shared" si="8"/>
        <v>655.67700000000002</v>
      </c>
      <c r="E82" s="14">
        <v>3.3000000000000002E-2</v>
      </c>
    </row>
    <row r="83" spans="1:5" ht="18" customHeight="1" x14ac:dyDescent="0.25">
      <c r="A83" s="11"/>
      <c r="B83" s="11" t="s">
        <v>34</v>
      </c>
      <c r="C83" s="12" t="s">
        <v>4</v>
      </c>
      <c r="D83" s="15">
        <f t="shared" si="8"/>
        <v>596.06999999999994</v>
      </c>
      <c r="E83" s="14">
        <v>0.03</v>
      </c>
    </row>
    <row r="84" spans="1:5" ht="18" customHeight="1" x14ac:dyDescent="0.25">
      <c r="A84" s="11"/>
      <c r="B84" s="11" t="s">
        <v>63</v>
      </c>
      <c r="C84" s="12" t="s">
        <v>4</v>
      </c>
      <c r="D84" s="15">
        <f t="shared" si="8"/>
        <v>516.59400000000005</v>
      </c>
      <c r="E84" s="14">
        <v>2.6000000000000002E-2</v>
      </c>
    </row>
    <row r="85" spans="1:5" ht="18" customHeight="1" x14ac:dyDescent="0.25">
      <c r="A85" s="11"/>
      <c r="B85" s="11" t="s">
        <v>64</v>
      </c>
      <c r="C85" s="12" t="s">
        <v>4</v>
      </c>
      <c r="D85" s="15">
        <f t="shared" si="8"/>
        <v>456.98699999999997</v>
      </c>
      <c r="E85" s="14">
        <v>2.3E-2</v>
      </c>
    </row>
    <row r="86" spans="1:5" ht="18" customHeight="1" x14ac:dyDescent="0.25">
      <c r="A86" s="11"/>
      <c r="B86" s="11" t="s">
        <v>62</v>
      </c>
      <c r="C86" s="12" t="s">
        <v>0</v>
      </c>
      <c r="D86" s="15">
        <f t="shared" si="8"/>
        <v>377.51099999999997</v>
      </c>
      <c r="E86" s="14">
        <v>1.9E-2</v>
      </c>
    </row>
    <row r="87" spans="1:5" ht="18" customHeight="1" x14ac:dyDescent="0.25">
      <c r="A87" s="11"/>
      <c r="B87" s="11" t="s">
        <v>40</v>
      </c>
      <c r="C87" s="12" t="s">
        <v>4</v>
      </c>
      <c r="D87" s="15">
        <f t="shared" si="8"/>
        <v>317.904</v>
      </c>
      <c r="E87" s="14">
        <v>1.6E-2</v>
      </c>
    </row>
    <row r="88" spans="1:5" ht="18" customHeight="1" x14ac:dyDescent="0.25">
      <c r="A88" s="11"/>
      <c r="B88" s="11" t="s">
        <v>3</v>
      </c>
      <c r="C88" s="12" t="s">
        <v>4</v>
      </c>
      <c r="D88" s="15">
        <f t="shared" si="8"/>
        <v>298.03499999999997</v>
      </c>
      <c r="E88" s="14">
        <v>1.4999999999999999E-2</v>
      </c>
    </row>
    <row r="89" spans="1:5" ht="18" customHeight="1" x14ac:dyDescent="0.25">
      <c r="A89" s="11"/>
      <c r="B89" s="11" t="s">
        <v>54</v>
      </c>
      <c r="C89" s="12" t="s">
        <v>0</v>
      </c>
      <c r="D89" s="15">
        <f t="shared" si="8"/>
        <v>298.03499999999997</v>
      </c>
      <c r="E89" s="14">
        <v>1.4999999999999999E-2</v>
      </c>
    </row>
    <row r="90" spans="1:5" ht="18" customHeight="1" x14ac:dyDescent="0.25">
      <c r="A90" s="11"/>
      <c r="B90" s="11" t="s">
        <v>11</v>
      </c>
      <c r="C90" s="12" t="s">
        <v>0</v>
      </c>
      <c r="D90" s="15">
        <f t="shared" si="8"/>
        <v>238.428</v>
      </c>
      <c r="E90" s="14">
        <v>1.2E-2</v>
      </c>
    </row>
    <row r="91" spans="1:5" ht="18" customHeight="1" x14ac:dyDescent="0.25">
      <c r="A91" s="11"/>
      <c r="B91" s="11" t="s">
        <v>15</v>
      </c>
      <c r="C91" s="12" t="s">
        <v>0</v>
      </c>
      <c r="D91" s="15">
        <f t="shared" si="8"/>
        <v>218.55900000000003</v>
      </c>
      <c r="E91" s="14">
        <v>1.1000000000000001E-2</v>
      </c>
    </row>
    <row r="92" spans="1:5" ht="18" customHeight="1" x14ac:dyDescent="0.25">
      <c r="A92" s="11"/>
      <c r="B92" s="11" t="s">
        <v>67</v>
      </c>
      <c r="C92" s="12"/>
      <c r="D92" s="15">
        <f t="shared" si="8"/>
        <v>2523.3630000000007</v>
      </c>
      <c r="E92" s="14">
        <v>0.12700000000000003</v>
      </c>
    </row>
    <row r="93" spans="1:5" ht="18" customHeight="1" x14ac:dyDescent="0.25">
      <c r="A93" s="4" t="s">
        <v>75</v>
      </c>
      <c r="B93" s="4"/>
      <c r="C93" s="5"/>
      <c r="D93" s="6">
        <f>SUM(D94:D103)</f>
        <v>24370.999999999996</v>
      </c>
      <c r="E93" s="9">
        <f t="shared" ref="E93" si="9">SUM(E94:E103)</f>
        <v>1.0000000000000002</v>
      </c>
    </row>
    <row r="94" spans="1:5" ht="18" customHeight="1" x14ac:dyDescent="0.25">
      <c r="A94" s="11"/>
      <c r="B94" s="11" t="s">
        <v>29</v>
      </c>
      <c r="C94" s="12" t="s">
        <v>4</v>
      </c>
      <c r="D94" s="15">
        <f>24371*E94</f>
        <v>7213.8160000000007</v>
      </c>
      <c r="E94" s="14">
        <v>0.29600000000000004</v>
      </c>
    </row>
    <row r="95" spans="1:5" ht="18" customHeight="1" x14ac:dyDescent="0.25">
      <c r="A95" s="11"/>
      <c r="B95" s="11" t="s">
        <v>8</v>
      </c>
      <c r="C95" s="12" t="s">
        <v>4</v>
      </c>
      <c r="D95" s="15">
        <f t="shared" ref="D95:D103" si="10">24371*E95</f>
        <v>3826.2469999999998</v>
      </c>
      <c r="E95" s="14">
        <v>0.157</v>
      </c>
    </row>
    <row r="96" spans="1:5" ht="18" customHeight="1" x14ac:dyDescent="0.25">
      <c r="A96" s="11"/>
      <c r="B96" s="11" t="s">
        <v>5</v>
      </c>
      <c r="C96" s="12" t="s">
        <v>4</v>
      </c>
      <c r="D96" s="15">
        <f t="shared" si="10"/>
        <v>3801.8760000000002</v>
      </c>
      <c r="E96" s="14">
        <v>0.156</v>
      </c>
    </row>
    <row r="97" spans="1:5" ht="18" customHeight="1" x14ac:dyDescent="0.25">
      <c r="A97" s="11"/>
      <c r="B97" s="11" t="s">
        <v>56</v>
      </c>
      <c r="C97" s="12" t="s">
        <v>0</v>
      </c>
      <c r="D97" s="15">
        <f t="shared" si="10"/>
        <v>3680.0209999999997</v>
      </c>
      <c r="E97" s="14">
        <v>0.151</v>
      </c>
    </row>
    <row r="98" spans="1:5" ht="18" customHeight="1" x14ac:dyDescent="0.25">
      <c r="A98" s="11"/>
      <c r="B98" s="11" t="s">
        <v>10</v>
      </c>
      <c r="C98" s="12" t="s">
        <v>4</v>
      </c>
      <c r="D98" s="15">
        <f t="shared" si="10"/>
        <v>1632.8570000000002</v>
      </c>
      <c r="E98" s="14">
        <v>6.7000000000000004E-2</v>
      </c>
    </row>
    <row r="99" spans="1:5" ht="18" customHeight="1" x14ac:dyDescent="0.25">
      <c r="A99" s="11"/>
      <c r="B99" s="11" t="s">
        <v>53</v>
      </c>
      <c r="C99" s="12" t="s">
        <v>4</v>
      </c>
      <c r="D99" s="15">
        <f t="shared" si="10"/>
        <v>1462.26</v>
      </c>
      <c r="E99" s="14">
        <v>0.06</v>
      </c>
    </row>
    <row r="100" spans="1:5" ht="18" customHeight="1" x14ac:dyDescent="0.25">
      <c r="A100" s="11"/>
      <c r="B100" s="11" t="s">
        <v>9</v>
      </c>
      <c r="C100" s="12" t="s">
        <v>4</v>
      </c>
      <c r="D100" s="15">
        <f t="shared" si="10"/>
        <v>779.87200000000007</v>
      </c>
      <c r="E100" s="14">
        <v>3.2000000000000001E-2</v>
      </c>
    </row>
    <row r="101" spans="1:5" ht="18" customHeight="1" x14ac:dyDescent="0.25">
      <c r="A101" s="11"/>
      <c r="B101" s="11" t="s">
        <v>25</v>
      </c>
      <c r="C101" s="12" t="s">
        <v>4</v>
      </c>
      <c r="D101" s="15">
        <f t="shared" si="10"/>
        <v>755.50099999999998</v>
      </c>
      <c r="E101" s="14">
        <v>3.1E-2</v>
      </c>
    </row>
    <row r="102" spans="1:5" ht="18" customHeight="1" x14ac:dyDescent="0.25">
      <c r="A102" s="11"/>
      <c r="B102" s="11" t="s">
        <v>24</v>
      </c>
      <c r="C102" s="12" t="s">
        <v>0</v>
      </c>
      <c r="D102" s="15">
        <f t="shared" si="10"/>
        <v>341.19399999999996</v>
      </c>
      <c r="E102" s="14">
        <v>1.3999999999999999E-2</v>
      </c>
    </row>
    <row r="103" spans="1:5" ht="18" customHeight="1" x14ac:dyDescent="0.25">
      <c r="A103" s="11"/>
      <c r="B103" s="11" t="s">
        <v>67</v>
      </c>
      <c r="C103" s="12"/>
      <c r="D103" s="15">
        <f t="shared" si="10"/>
        <v>877.35599999999863</v>
      </c>
      <c r="E103" s="14">
        <v>3.5999999999999942E-2</v>
      </c>
    </row>
    <row r="104" spans="1:5" ht="18" customHeight="1" x14ac:dyDescent="0.25">
      <c r="A104" s="4" t="s">
        <v>76</v>
      </c>
      <c r="B104" s="4"/>
      <c r="C104" s="5"/>
      <c r="D104" s="6">
        <f>SUM(D105:D119)</f>
        <v>8026.9999999999973</v>
      </c>
      <c r="E104" s="9">
        <f t="shared" ref="E104" si="11">SUM(E105:E119)</f>
        <v>1</v>
      </c>
    </row>
    <row r="105" spans="1:5" ht="18" customHeight="1" x14ac:dyDescent="0.25">
      <c r="A105" s="11"/>
      <c r="B105" s="11" t="s">
        <v>18</v>
      </c>
      <c r="C105" s="12" t="s">
        <v>0</v>
      </c>
      <c r="D105" s="15">
        <f>8027*E105</f>
        <v>3596.0959999999995</v>
      </c>
      <c r="E105" s="14">
        <v>0.44799999999999995</v>
      </c>
    </row>
    <row r="106" spans="1:5" ht="18" customHeight="1" x14ac:dyDescent="0.25">
      <c r="A106" s="11"/>
      <c r="B106" s="11" t="s">
        <v>25</v>
      </c>
      <c r="C106" s="12" t="s">
        <v>4</v>
      </c>
      <c r="D106" s="15">
        <f t="shared" ref="D106:D119" si="12">8027*E106</f>
        <v>786.64600000000007</v>
      </c>
      <c r="E106" s="14">
        <v>9.8000000000000004E-2</v>
      </c>
    </row>
    <row r="107" spans="1:5" ht="18" customHeight="1" x14ac:dyDescent="0.25">
      <c r="A107" s="11"/>
      <c r="B107" s="11" t="s">
        <v>40</v>
      </c>
      <c r="C107" s="12" t="s">
        <v>4</v>
      </c>
      <c r="D107" s="15">
        <f t="shared" si="12"/>
        <v>714.40300000000013</v>
      </c>
      <c r="E107" s="14">
        <v>8.900000000000001E-2</v>
      </c>
    </row>
    <row r="108" spans="1:5" ht="18" customHeight="1" x14ac:dyDescent="0.25">
      <c r="A108" s="11"/>
      <c r="B108" s="11" t="s">
        <v>47</v>
      </c>
      <c r="C108" s="12" t="s">
        <v>0</v>
      </c>
      <c r="D108" s="15">
        <f t="shared" si="12"/>
        <v>537.80900000000008</v>
      </c>
      <c r="E108" s="14">
        <v>6.7000000000000004E-2</v>
      </c>
    </row>
    <row r="109" spans="1:5" ht="18" customHeight="1" x14ac:dyDescent="0.25">
      <c r="A109" s="11"/>
      <c r="B109" s="11" t="s">
        <v>2</v>
      </c>
      <c r="C109" s="12" t="s">
        <v>0</v>
      </c>
      <c r="D109" s="15">
        <f t="shared" si="12"/>
        <v>433.45800000000003</v>
      </c>
      <c r="E109" s="14">
        <v>5.4000000000000006E-2</v>
      </c>
    </row>
    <row r="110" spans="1:5" ht="18" customHeight="1" x14ac:dyDescent="0.25">
      <c r="A110" s="11"/>
      <c r="B110" s="11" t="s">
        <v>52</v>
      </c>
      <c r="C110" s="12" t="s">
        <v>0</v>
      </c>
      <c r="D110" s="15">
        <f t="shared" si="12"/>
        <v>272.91800000000001</v>
      </c>
      <c r="E110" s="14">
        <v>3.4000000000000002E-2</v>
      </c>
    </row>
    <row r="111" spans="1:5" ht="18" customHeight="1" x14ac:dyDescent="0.25">
      <c r="A111" s="11"/>
      <c r="B111" s="11" t="s">
        <v>7</v>
      </c>
      <c r="C111" s="12" t="s">
        <v>0</v>
      </c>
      <c r="D111" s="15">
        <f t="shared" si="12"/>
        <v>256.86400000000003</v>
      </c>
      <c r="E111" s="14">
        <v>3.2000000000000001E-2</v>
      </c>
    </row>
    <row r="112" spans="1:5" ht="18" customHeight="1" x14ac:dyDescent="0.25">
      <c r="A112" s="11"/>
      <c r="B112" s="11" t="s">
        <v>15</v>
      </c>
      <c r="C112" s="12" t="s">
        <v>0</v>
      </c>
      <c r="D112" s="15">
        <f t="shared" si="12"/>
        <v>232.78299999999999</v>
      </c>
      <c r="E112" s="14">
        <v>2.8999999999999998E-2</v>
      </c>
    </row>
    <row r="113" spans="1:5" ht="18" customHeight="1" x14ac:dyDescent="0.25">
      <c r="A113" s="11"/>
      <c r="B113" s="11" t="s">
        <v>8</v>
      </c>
      <c r="C113" s="12" t="s">
        <v>4</v>
      </c>
      <c r="D113" s="15">
        <f t="shared" si="12"/>
        <v>160.54</v>
      </c>
      <c r="E113" s="14">
        <v>0.02</v>
      </c>
    </row>
    <row r="114" spans="1:5" ht="18" customHeight="1" x14ac:dyDescent="0.25">
      <c r="A114" s="11"/>
      <c r="B114" s="11" t="s">
        <v>54</v>
      </c>
      <c r="C114" s="12" t="s">
        <v>0</v>
      </c>
      <c r="D114" s="15">
        <f t="shared" si="12"/>
        <v>136.459</v>
      </c>
      <c r="E114" s="14">
        <v>1.7000000000000001E-2</v>
      </c>
    </row>
    <row r="115" spans="1:5" ht="18" customHeight="1" x14ac:dyDescent="0.25">
      <c r="A115" s="11"/>
      <c r="B115" s="11" t="s">
        <v>6</v>
      </c>
      <c r="C115" s="12" t="s">
        <v>4</v>
      </c>
      <c r="D115" s="15">
        <f t="shared" si="12"/>
        <v>96.323999999999998</v>
      </c>
      <c r="E115" s="14">
        <v>1.2E-2</v>
      </c>
    </row>
    <row r="116" spans="1:5" ht="18" customHeight="1" x14ac:dyDescent="0.25">
      <c r="A116" s="11"/>
      <c r="B116" s="11" t="s">
        <v>55</v>
      </c>
      <c r="C116" s="12" t="s">
        <v>4</v>
      </c>
      <c r="D116" s="15">
        <f t="shared" si="12"/>
        <v>96.323999999999998</v>
      </c>
      <c r="E116" s="14">
        <v>1.2E-2</v>
      </c>
    </row>
    <row r="117" spans="1:5" ht="18" customHeight="1" x14ac:dyDescent="0.25">
      <c r="A117" s="11"/>
      <c r="B117" s="11" t="s">
        <v>37</v>
      </c>
      <c r="C117" s="12" t="s">
        <v>0</v>
      </c>
      <c r="D117" s="15">
        <f t="shared" si="12"/>
        <v>88.297000000000011</v>
      </c>
      <c r="E117" s="14">
        <v>1.1000000000000001E-2</v>
      </c>
    </row>
    <row r="118" spans="1:5" ht="18" customHeight="1" x14ac:dyDescent="0.25">
      <c r="A118" s="11"/>
      <c r="B118" s="11" t="s">
        <v>51</v>
      </c>
      <c r="C118" s="12" t="s">
        <v>0</v>
      </c>
      <c r="D118" s="15">
        <f t="shared" si="12"/>
        <v>88.297000000000011</v>
      </c>
      <c r="E118" s="14">
        <v>1.1000000000000001E-2</v>
      </c>
    </row>
    <row r="119" spans="1:5" ht="18" customHeight="1" x14ac:dyDescent="0.25">
      <c r="A119" s="11"/>
      <c r="B119" s="11" t="s">
        <v>67</v>
      </c>
      <c r="C119" s="12"/>
      <c r="D119" s="15">
        <f t="shared" si="12"/>
        <v>529.78199999999958</v>
      </c>
      <c r="E119" s="14">
        <v>6.5999999999999948E-2</v>
      </c>
    </row>
    <row r="120" spans="1:5" ht="18" customHeight="1" x14ac:dyDescent="0.25">
      <c r="A120" s="4" t="s">
        <v>77</v>
      </c>
      <c r="B120" s="4"/>
      <c r="C120" s="5"/>
      <c r="D120" s="6">
        <f>SUM(D121:D134)</f>
        <v>12847</v>
      </c>
      <c r="E120" s="9">
        <f t="shared" ref="E120" si="13">SUM(E121:E134)</f>
        <v>1.0000000000000004</v>
      </c>
    </row>
    <row r="121" spans="1:5" ht="18" customHeight="1" x14ac:dyDescent="0.25">
      <c r="A121" s="11"/>
      <c r="B121" s="11" t="s">
        <v>25</v>
      </c>
      <c r="C121" s="12" t="s">
        <v>4</v>
      </c>
      <c r="D121" s="15">
        <f>12847*E121</f>
        <v>4714.8490000000011</v>
      </c>
      <c r="E121" s="14">
        <v>0.36700000000000005</v>
      </c>
    </row>
    <row r="122" spans="1:5" ht="18" customHeight="1" x14ac:dyDescent="0.25">
      <c r="A122" s="11"/>
      <c r="B122" s="11" t="s">
        <v>18</v>
      </c>
      <c r="C122" s="12" t="s">
        <v>0</v>
      </c>
      <c r="D122" s="15">
        <f t="shared" ref="D122:D134" si="14">12847*E122</f>
        <v>1618.722</v>
      </c>
      <c r="E122" s="14">
        <v>0.126</v>
      </c>
    </row>
    <row r="123" spans="1:5" ht="18" customHeight="1" x14ac:dyDescent="0.25">
      <c r="A123" s="11"/>
      <c r="B123" s="11" t="s">
        <v>54</v>
      </c>
      <c r="C123" s="12" t="s">
        <v>0</v>
      </c>
      <c r="D123" s="15">
        <f t="shared" si="14"/>
        <v>822.20799999999997</v>
      </c>
      <c r="E123" s="14">
        <v>6.4000000000000001E-2</v>
      </c>
    </row>
    <row r="124" spans="1:5" ht="18" customHeight="1" x14ac:dyDescent="0.25">
      <c r="A124" s="11"/>
      <c r="B124" s="11" t="s">
        <v>2</v>
      </c>
      <c r="C124" s="12" t="s">
        <v>0</v>
      </c>
      <c r="D124" s="15">
        <f t="shared" si="14"/>
        <v>757.97300000000007</v>
      </c>
      <c r="E124" s="14">
        <v>5.9000000000000004E-2</v>
      </c>
    </row>
    <row r="125" spans="1:5" ht="18" customHeight="1" x14ac:dyDescent="0.25">
      <c r="A125" s="11"/>
      <c r="B125" s="11" t="s">
        <v>47</v>
      </c>
      <c r="C125" s="12" t="s">
        <v>0</v>
      </c>
      <c r="D125" s="15">
        <f t="shared" si="14"/>
        <v>706.58500000000004</v>
      </c>
      <c r="E125" s="14">
        <v>5.5E-2</v>
      </c>
    </row>
    <row r="126" spans="1:5" ht="18" customHeight="1" x14ac:dyDescent="0.25">
      <c r="A126" s="11"/>
      <c r="B126" s="11" t="s">
        <v>7</v>
      </c>
      <c r="C126" s="12" t="s">
        <v>0</v>
      </c>
      <c r="D126" s="15">
        <f t="shared" si="14"/>
        <v>680.89099999999996</v>
      </c>
      <c r="E126" s="14">
        <v>5.2999999999999999E-2</v>
      </c>
    </row>
    <row r="127" spans="1:5" ht="18" customHeight="1" x14ac:dyDescent="0.25">
      <c r="A127" s="11"/>
      <c r="B127" s="11" t="s">
        <v>52</v>
      </c>
      <c r="C127" s="12" t="s">
        <v>0</v>
      </c>
      <c r="D127" s="15">
        <f t="shared" si="14"/>
        <v>616.65600000000006</v>
      </c>
      <c r="E127" s="14">
        <v>4.8000000000000001E-2</v>
      </c>
    </row>
    <row r="128" spans="1:5" ht="18" customHeight="1" x14ac:dyDescent="0.25">
      <c r="A128" s="11"/>
      <c r="B128" s="11" t="s">
        <v>15</v>
      </c>
      <c r="C128" s="12" t="s">
        <v>0</v>
      </c>
      <c r="D128" s="15">
        <f t="shared" si="14"/>
        <v>308.32800000000003</v>
      </c>
      <c r="E128" s="14">
        <v>2.4E-2</v>
      </c>
    </row>
    <row r="129" spans="1:5" ht="18" customHeight="1" x14ac:dyDescent="0.25">
      <c r="A129" s="11"/>
      <c r="B129" s="11" t="s">
        <v>3</v>
      </c>
      <c r="C129" s="12" t="s">
        <v>4</v>
      </c>
      <c r="D129" s="15">
        <f t="shared" si="14"/>
        <v>244.09299999999999</v>
      </c>
      <c r="E129" s="14">
        <v>1.9E-2</v>
      </c>
    </row>
    <row r="130" spans="1:5" ht="18" customHeight="1" x14ac:dyDescent="0.25">
      <c r="A130" s="11"/>
      <c r="B130" s="11" t="s">
        <v>8</v>
      </c>
      <c r="C130" s="12" t="s">
        <v>4</v>
      </c>
      <c r="D130" s="15">
        <f t="shared" si="14"/>
        <v>218.39900000000003</v>
      </c>
      <c r="E130" s="14">
        <v>1.7000000000000001E-2</v>
      </c>
    </row>
    <row r="131" spans="1:5" ht="18" customHeight="1" x14ac:dyDescent="0.25">
      <c r="A131" s="11"/>
      <c r="B131" s="11" t="s">
        <v>37</v>
      </c>
      <c r="C131" s="12" t="s">
        <v>0</v>
      </c>
      <c r="D131" s="15">
        <f t="shared" si="14"/>
        <v>167.01100000000002</v>
      </c>
      <c r="E131" s="14">
        <v>1.3000000000000001E-2</v>
      </c>
    </row>
    <row r="132" spans="1:5" ht="18" customHeight="1" x14ac:dyDescent="0.25">
      <c r="A132" s="11"/>
      <c r="B132" s="11" t="s">
        <v>16</v>
      </c>
      <c r="C132" s="12" t="s">
        <v>0</v>
      </c>
      <c r="D132" s="15">
        <f t="shared" si="14"/>
        <v>154.16400000000002</v>
      </c>
      <c r="E132" s="14">
        <v>1.2E-2</v>
      </c>
    </row>
    <row r="133" spans="1:5" ht="18" customHeight="1" x14ac:dyDescent="0.25">
      <c r="A133" s="11"/>
      <c r="B133" s="11" t="s">
        <v>51</v>
      </c>
      <c r="C133" s="12" t="s">
        <v>0</v>
      </c>
      <c r="D133" s="15">
        <f t="shared" si="14"/>
        <v>141.31700000000001</v>
      </c>
      <c r="E133" s="14">
        <v>1.1000000000000001E-2</v>
      </c>
    </row>
    <row r="134" spans="1:5" ht="18" customHeight="1" x14ac:dyDescent="0.25">
      <c r="A134" s="11"/>
      <c r="B134" s="11" t="s">
        <v>67</v>
      </c>
      <c r="C134" s="12"/>
      <c r="D134" s="15">
        <f t="shared" si="14"/>
        <v>1695.8040000000005</v>
      </c>
      <c r="E134" s="14">
        <v>0.13200000000000003</v>
      </c>
    </row>
    <row r="135" spans="1:5" ht="18" customHeight="1" x14ac:dyDescent="0.25">
      <c r="A135" s="4" t="s">
        <v>78</v>
      </c>
      <c r="B135" s="4"/>
      <c r="C135" s="5"/>
      <c r="D135" s="6">
        <f>SUM(D136:D153)</f>
        <v>14059.000000000002</v>
      </c>
      <c r="E135" s="6">
        <f t="shared" ref="E135" si="15">SUM(E136:E153)</f>
        <v>1</v>
      </c>
    </row>
    <row r="136" spans="1:5" ht="18" customHeight="1" x14ac:dyDescent="0.25">
      <c r="A136" s="11"/>
      <c r="B136" s="11" t="s">
        <v>45</v>
      </c>
      <c r="C136" s="12" t="s">
        <v>4</v>
      </c>
      <c r="D136" s="15">
        <f>14059*E136</f>
        <v>2193.2040000000002</v>
      </c>
      <c r="E136" s="14">
        <v>0.156</v>
      </c>
    </row>
    <row r="137" spans="1:5" ht="18" customHeight="1" x14ac:dyDescent="0.25">
      <c r="A137" s="11"/>
      <c r="B137" s="11" t="s">
        <v>61</v>
      </c>
      <c r="C137" s="12" t="s">
        <v>0</v>
      </c>
      <c r="D137" s="15">
        <f t="shared" ref="D137:D153" si="16">14059*E137</f>
        <v>2193.2040000000002</v>
      </c>
      <c r="E137" s="14">
        <v>0.156</v>
      </c>
    </row>
    <row r="138" spans="1:5" ht="18" customHeight="1" x14ac:dyDescent="0.25">
      <c r="A138" s="11"/>
      <c r="B138" s="11" t="s">
        <v>7</v>
      </c>
      <c r="C138" s="12" t="s">
        <v>0</v>
      </c>
      <c r="D138" s="15">
        <f t="shared" si="16"/>
        <v>2094.7909999999997</v>
      </c>
      <c r="E138" s="14">
        <v>0.14899999999999999</v>
      </c>
    </row>
    <row r="139" spans="1:5" ht="18" customHeight="1" x14ac:dyDescent="0.25">
      <c r="A139" s="11"/>
      <c r="B139" s="11" t="s">
        <v>52</v>
      </c>
      <c r="C139" s="12" t="s">
        <v>0</v>
      </c>
      <c r="D139" s="15">
        <f t="shared" si="16"/>
        <v>871.65800000000002</v>
      </c>
      <c r="E139" s="14">
        <v>6.2E-2</v>
      </c>
    </row>
    <row r="140" spans="1:5" ht="18" customHeight="1" x14ac:dyDescent="0.25">
      <c r="A140" s="11"/>
      <c r="B140" s="11" t="s">
        <v>51</v>
      </c>
      <c r="C140" s="12" t="s">
        <v>0</v>
      </c>
      <c r="D140" s="15">
        <f t="shared" si="16"/>
        <v>829.48100000000011</v>
      </c>
      <c r="E140" s="14">
        <v>5.9000000000000004E-2</v>
      </c>
    </row>
    <row r="141" spans="1:5" ht="18" customHeight="1" x14ac:dyDescent="0.25">
      <c r="A141" s="11"/>
      <c r="B141" s="11" t="s">
        <v>41</v>
      </c>
      <c r="C141" s="12" t="s">
        <v>0</v>
      </c>
      <c r="D141" s="15">
        <f t="shared" si="16"/>
        <v>801.36300000000006</v>
      </c>
      <c r="E141" s="14">
        <v>5.7000000000000002E-2</v>
      </c>
    </row>
    <row r="142" spans="1:5" ht="18" customHeight="1" x14ac:dyDescent="0.25">
      <c r="A142" s="11"/>
      <c r="B142" s="11" t="s">
        <v>30</v>
      </c>
      <c r="C142" s="12" t="s">
        <v>4</v>
      </c>
      <c r="D142" s="15">
        <f t="shared" si="16"/>
        <v>660.77300000000002</v>
      </c>
      <c r="E142" s="14">
        <v>4.7E-2</v>
      </c>
    </row>
    <row r="143" spans="1:5" ht="18" customHeight="1" x14ac:dyDescent="0.25">
      <c r="A143" s="11"/>
      <c r="B143" s="11" t="s">
        <v>59</v>
      </c>
      <c r="C143" s="12" t="s">
        <v>0</v>
      </c>
      <c r="D143" s="15">
        <f t="shared" si="16"/>
        <v>632.65499999999997</v>
      </c>
      <c r="E143" s="14">
        <v>4.4999999999999998E-2</v>
      </c>
    </row>
    <row r="144" spans="1:5" ht="18" customHeight="1" x14ac:dyDescent="0.25">
      <c r="A144" s="11"/>
      <c r="B144" s="11" t="s">
        <v>8</v>
      </c>
      <c r="C144" s="12" t="s">
        <v>4</v>
      </c>
      <c r="D144" s="15">
        <f t="shared" si="16"/>
        <v>309.29800000000006</v>
      </c>
      <c r="E144" s="14">
        <v>2.2000000000000002E-2</v>
      </c>
    </row>
    <row r="145" spans="1:5" ht="18" customHeight="1" x14ac:dyDescent="0.25">
      <c r="A145" s="11"/>
      <c r="B145" s="11" t="s">
        <v>54</v>
      </c>
      <c r="C145" s="12" t="s">
        <v>0</v>
      </c>
      <c r="D145" s="15">
        <f t="shared" si="16"/>
        <v>309.29800000000006</v>
      </c>
      <c r="E145" s="14">
        <v>2.2000000000000002E-2</v>
      </c>
    </row>
    <row r="146" spans="1:5" ht="18" customHeight="1" x14ac:dyDescent="0.25">
      <c r="A146" s="11"/>
      <c r="B146" s="11" t="s">
        <v>21</v>
      </c>
      <c r="C146" s="12" t="s">
        <v>4</v>
      </c>
      <c r="D146" s="15">
        <f t="shared" si="16"/>
        <v>253.06200000000004</v>
      </c>
      <c r="E146" s="14">
        <v>1.8000000000000002E-2</v>
      </c>
    </row>
    <row r="147" spans="1:5" ht="18" customHeight="1" x14ac:dyDescent="0.25">
      <c r="A147" s="11"/>
      <c r="B147" s="11" t="s">
        <v>2</v>
      </c>
      <c r="C147" s="12" t="s">
        <v>0</v>
      </c>
      <c r="D147" s="15">
        <f t="shared" si="16"/>
        <v>168.708</v>
      </c>
      <c r="E147" s="14">
        <v>1.2E-2</v>
      </c>
    </row>
    <row r="148" spans="1:5" ht="18" customHeight="1" x14ac:dyDescent="0.25">
      <c r="A148" s="11"/>
      <c r="B148" s="11" t="s">
        <v>47</v>
      </c>
      <c r="C148" s="12" t="s">
        <v>0</v>
      </c>
      <c r="D148" s="15">
        <f t="shared" si="16"/>
        <v>168.708</v>
      </c>
      <c r="E148" s="14">
        <v>1.2E-2</v>
      </c>
    </row>
    <row r="149" spans="1:5" ht="18" customHeight="1" x14ac:dyDescent="0.25">
      <c r="A149" s="11"/>
      <c r="B149" s="11" t="s">
        <v>28</v>
      </c>
      <c r="C149" s="12" t="s">
        <v>0</v>
      </c>
      <c r="D149" s="15">
        <f t="shared" si="16"/>
        <v>168.708</v>
      </c>
      <c r="E149" s="14">
        <v>1.2E-2</v>
      </c>
    </row>
    <row r="150" spans="1:5" ht="18" customHeight="1" x14ac:dyDescent="0.25">
      <c r="A150" s="11"/>
      <c r="B150" s="11" t="s">
        <v>12</v>
      </c>
      <c r="C150" s="12" t="s">
        <v>0</v>
      </c>
      <c r="D150" s="15">
        <f t="shared" si="16"/>
        <v>154.64900000000003</v>
      </c>
      <c r="E150" s="14">
        <v>1.1000000000000001E-2</v>
      </c>
    </row>
    <row r="151" spans="1:5" ht="18" customHeight="1" x14ac:dyDescent="0.25">
      <c r="A151" s="11"/>
      <c r="B151" s="11" t="s">
        <v>25</v>
      </c>
      <c r="C151" s="12" t="s">
        <v>4</v>
      </c>
      <c r="D151" s="15">
        <f t="shared" si="16"/>
        <v>154.64900000000003</v>
      </c>
      <c r="E151" s="14">
        <v>1.1000000000000001E-2</v>
      </c>
    </row>
    <row r="152" spans="1:5" ht="18" customHeight="1" x14ac:dyDescent="0.25">
      <c r="A152" s="11"/>
      <c r="B152" s="11" t="s">
        <v>32</v>
      </c>
      <c r="C152" s="12" t="s">
        <v>4</v>
      </c>
      <c r="D152" s="15">
        <f t="shared" si="16"/>
        <v>140.59</v>
      </c>
      <c r="E152" s="14">
        <v>0.01</v>
      </c>
    </row>
    <row r="153" spans="1:5" ht="18" customHeight="1" x14ac:dyDescent="0.25">
      <c r="A153" s="11"/>
      <c r="B153" s="11" t="s">
        <v>67</v>
      </c>
      <c r="C153" s="12"/>
      <c r="D153" s="15">
        <f t="shared" si="16"/>
        <v>1954.2009999999987</v>
      </c>
      <c r="E153" s="14">
        <v>0.1389999999999999</v>
      </c>
    </row>
    <row r="154" spans="1:5" ht="18" customHeight="1" x14ac:dyDescent="0.25">
      <c r="A154" s="4" t="s">
        <v>79</v>
      </c>
      <c r="B154" s="4"/>
      <c r="C154" s="5"/>
      <c r="D154" s="6">
        <f>SUM(D155:D177)</f>
        <v>2273.9999999999991</v>
      </c>
      <c r="E154" s="6">
        <f t="shared" ref="E154" si="17">SUM(E155:E177)</f>
        <v>1.0000000000000004</v>
      </c>
    </row>
    <row r="155" spans="1:5" ht="18" customHeight="1" x14ac:dyDescent="0.25">
      <c r="A155" s="11"/>
      <c r="B155" s="11" t="s">
        <v>32</v>
      </c>
      <c r="C155" s="12" t="s">
        <v>4</v>
      </c>
      <c r="D155" s="15">
        <f>2274*E155</f>
        <v>427.512</v>
      </c>
      <c r="E155" s="14">
        <v>0.188</v>
      </c>
    </row>
    <row r="156" spans="1:5" ht="18" customHeight="1" x14ac:dyDescent="0.25">
      <c r="A156" s="11"/>
      <c r="B156" s="11" t="s">
        <v>51</v>
      </c>
      <c r="C156" s="12" t="s">
        <v>0</v>
      </c>
      <c r="D156" s="15">
        <f t="shared" ref="D156:D177" si="18">2274*E156</f>
        <v>286.524</v>
      </c>
      <c r="E156" s="14">
        <v>0.126</v>
      </c>
    </row>
    <row r="157" spans="1:5" ht="18" customHeight="1" x14ac:dyDescent="0.25">
      <c r="A157" s="11"/>
      <c r="B157" s="11" t="s">
        <v>54</v>
      </c>
      <c r="C157" s="12" t="s">
        <v>0</v>
      </c>
      <c r="D157" s="15">
        <f t="shared" si="18"/>
        <v>175.09799999999998</v>
      </c>
      <c r="E157" s="14">
        <v>7.6999999999999999E-2</v>
      </c>
    </row>
    <row r="158" spans="1:5" ht="18" customHeight="1" x14ac:dyDescent="0.25">
      <c r="A158" s="11"/>
      <c r="B158" s="11" t="s">
        <v>34</v>
      </c>
      <c r="C158" s="12" t="s">
        <v>4</v>
      </c>
      <c r="D158" s="15">
        <f t="shared" si="18"/>
        <v>166.00199999999998</v>
      </c>
      <c r="E158" s="14">
        <v>7.2999999999999995E-2</v>
      </c>
    </row>
    <row r="159" spans="1:5" ht="18" customHeight="1" x14ac:dyDescent="0.25">
      <c r="A159" s="11"/>
      <c r="B159" s="11" t="s">
        <v>27</v>
      </c>
      <c r="C159" s="12" t="s">
        <v>4</v>
      </c>
      <c r="D159" s="15">
        <f t="shared" si="18"/>
        <v>106.878</v>
      </c>
      <c r="E159" s="14">
        <v>4.7E-2</v>
      </c>
    </row>
    <row r="160" spans="1:5" ht="18" customHeight="1" x14ac:dyDescent="0.25">
      <c r="A160" s="11"/>
      <c r="B160" s="11" t="s">
        <v>52</v>
      </c>
      <c r="C160" s="12" t="s">
        <v>0</v>
      </c>
      <c r="D160" s="15">
        <f t="shared" si="18"/>
        <v>100.05600000000001</v>
      </c>
      <c r="E160" s="14">
        <v>4.4000000000000004E-2</v>
      </c>
    </row>
    <row r="161" spans="1:5" ht="18" customHeight="1" x14ac:dyDescent="0.25">
      <c r="A161" s="11"/>
      <c r="B161" s="11" t="s">
        <v>59</v>
      </c>
      <c r="C161" s="12" t="s">
        <v>0</v>
      </c>
      <c r="D161" s="15">
        <f t="shared" si="18"/>
        <v>95.50800000000001</v>
      </c>
      <c r="E161" s="14">
        <v>4.2000000000000003E-2</v>
      </c>
    </row>
    <row r="162" spans="1:5" ht="18" customHeight="1" x14ac:dyDescent="0.25">
      <c r="A162" s="11"/>
      <c r="B162" s="11" t="s">
        <v>45</v>
      </c>
      <c r="C162" s="12" t="s">
        <v>4</v>
      </c>
      <c r="D162" s="15">
        <f t="shared" si="18"/>
        <v>86.411999999999992</v>
      </c>
      <c r="E162" s="14">
        <v>3.7999999999999999E-2</v>
      </c>
    </row>
    <row r="163" spans="1:5" ht="18" customHeight="1" x14ac:dyDescent="0.25">
      <c r="A163" s="11"/>
      <c r="B163" s="11" t="s">
        <v>49</v>
      </c>
      <c r="C163" s="12" t="s">
        <v>0</v>
      </c>
      <c r="D163" s="15">
        <f t="shared" si="18"/>
        <v>65.945999999999998</v>
      </c>
      <c r="E163" s="14">
        <v>2.8999999999999998E-2</v>
      </c>
    </row>
    <row r="164" spans="1:5" ht="18" customHeight="1" x14ac:dyDescent="0.25">
      <c r="A164" s="11"/>
      <c r="B164" s="11" t="s">
        <v>26</v>
      </c>
      <c r="C164" s="12" t="s">
        <v>4</v>
      </c>
      <c r="D164" s="15">
        <f t="shared" si="18"/>
        <v>65.945999999999998</v>
      </c>
      <c r="E164" s="14">
        <v>2.8999999999999998E-2</v>
      </c>
    </row>
    <row r="165" spans="1:5" ht="18" customHeight="1" x14ac:dyDescent="0.25">
      <c r="A165" s="11"/>
      <c r="B165" s="11" t="s">
        <v>7</v>
      </c>
      <c r="C165" s="12" t="s">
        <v>0</v>
      </c>
      <c r="D165" s="15">
        <f t="shared" si="18"/>
        <v>56.85</v>
      </c>
      <c r="E165" s="14">
        <v>2.5000000000000001E-2</v>
      </c>
    </row>
    <row r="166" spans="1:5" ht="18" customHeight="1" x14ac:dyDescent="0.25">
      <c r="A166" s="11"/>
      <c r="B166" s="11" t="s">
        <v>36</v>
      </c>
      <c r="C166" s="12" t="s">
        <v>0</v>
      </c>
      <c r="D166" s="15">
        <f t="shared" si="18"/>
        <v>47.754000000000005</v>
      </c>
      <c r="E166" s="14">
        <v>2.1000000000000001E-2</v>
      </c>
    </row>
    <row r="167" spans="1:5" ht="18" customHeight="1" x14ac:dyDescent="0.25">
      <c r="A167" s="11"/>
      <c r="B167" s="11" t="s">
        <v>55</v>
      </c>
      <c r="C167" s="12" t="s">
        <v>4</v>
      </c>
      <c r="D167" s="15">
        <f t="shared" si="18"/>
        <v>45.480000000000004</v>
      </c>
      <c r="E167" s="14">
        <v>0.02</v>
      </c>
    </row>
    <row r="168" spans="1:5" ht="18" customHeight="1" x14ac:dyDescent="0.25">
      <c r="A168" s="11"/>
      <c r="B168" s="11" t="s">
        <v>17</v>
      </c>
      <c r="C168" s="12" t="s">
        <v>4</v>
      </c>
      <c r="D168" s="15">
        <f t="shared" si="18"/>
        <v>45.480000000000004</v>
      </c>
      <c r="E168" s="14">
        <v>0.02</v>
      </c>
    </row>
    <row r="169" spans="1:5" ht="18" customHeight="1" x14ac:dyDescent="0.25">
      <c r="A169" s="11"/>
      <c r="B169" s="11" t="s">
        <v>19</v>
      </c>
      <c r="C169" s="12" t="s">
        <v>4</v>
      </c>
      <c r="D169" s="15">
        <f t="shared" si="18"/>
        <v>43.205999999999996</v>
      </c>
      <c r="E169" s="14">
        <v>1.9E-2</v>
      </c>
    </row>
    <row r="170" spans="1:5" ht="18" customHeight="1" x14ac:dyDescent="0.25">
      <c r="A170" s="11"/>
      <c r="B170" s="11" t="s">
        <v>50</v>
      </c>
      <c r="C170" s="12" t="s">
        <v>0</v>
      </c>
      <c r="D170" s="15">
        <f t="shared" si="18"/>
        <v>43.205999999999996</v>
      </c>
      <c r="E170" s="14">
        <v>1.9E-2</v>
      </c>
    </row>
    <row r="171" spans="1:5" ht="18" customHeight="1" x14ac:dyDescent="0.25">
      <c r="A171" s="11"/>
      <c r="B171" s="11" t="s">
        <v>33</v>
      </c>
      <c r="C171" s="12" t="s">
        <v>0</v>
      </c>
      <c r="D171" s="15">
        <f t="shared" si="18"/>
        <v>40.932000000000002</v>
      </c>
      <c r="E171" s="14">
        <v>1.8000000000000002E-2</v>
      </c>
    </row>
    <row r="172" spans="1:5" ht="18" customHeight="1" x14ac:dyDescent="0.25">
      <c r="A172" s="11"/>
      <c r="B172" s="11" t="s">
        <v>41</v>
      </c>
      <c r="C172" s="12" t="s">
        <v>0</v>
      </c>
      <c r="D172" s="15">
        <f t="shared" si="18"/>
        <v>29.562000000000001</v>
      </c>
      <c r="E172" s="14">
        <v>1.3000000000000001E-2</v>
      </c>
    </row>
    <row r="173" spans="1:5" ht="18" customHeight="1" x14ac:dyDescent="0.25">
      <c r="A173" s="11"/>
      <c r="B173" s="11" t="s">
        <v>12</v>
      </c>
      <c r="C173" s="12" t="s">
        <v>0</v>
      </c>
      <c r="D173" s="15">
        <f t="shared" si="18"/>
        <v>25.014000000000003</v>
      </c>
      <c r="E173" s="14">
        <v>1.1000000000000001E-2</v>
      </c>
    </row>
    <row r="174" spans="1:5" ht="18" customHeight="1" x14ac:dyDescent="0.25">
      <c r="A174" s="11"/>
      <c r="B174" s="11" t="s">
        <v>25</v>
      </c>
      <c r="C174" s="12" t="s">
        <v>4</v>
      </c>
      <c r="D174" s="15">
        <f t="shared" si="18"/>
        <v>25.014000000000003</v>
      </c>
      <c r="E174" s="14">
        <v>1.1000000000000001E-2</v>
      </c>
    </row>
    <row r="175" spans="1:5" ht="18" customHeight="1" x14ac:dyDescent="0.25">
      <c r="A175" s="11"/>
      <c r="B175" s="11" t="s">
        <v>22</v>
      </c>
      <c r="C175" s="12" t="s">
        <v>4</v>
      </c>
      <c r="D175" s="15">
        <f t="shared" si="18"/>
        <v>22.740000000000002</v>
      </c>
      <c r="E175" s="14">
        <v>0.01</v>
      </c>
    </row>
    <row r="176" spans="1:5" ht="18" customHeight="1" x14ac:dyDescent="0.25">
      <c r="A176" s="11"/>
      <c r="B176" s="11" t="s">
        <v>21</v>
      </c>
      <c r="C176" s="12" t="s">
        <v>4</v>
      </c>
      <c r="D176" s="15">
        <f t="shared" si="18"/>
        <v>22.740000000000002</v>
      </c>
      <c r="E176" s="14">
        <v>0.01</v>
      </c>
    </row>
    <row r="177" spans="1:5" ht="18" customHeight="1" x14ac:dyDescent="0.25">
      <c r="A177" s="11"/>
      <c r="B177" s="11" t="s">
        <v>67</v>
      </c>
      <c r="C177" s="12"/>
      <c r="D177" s="15">
        <f t="shared" si="18"/>
        <v>250.14000000000001</v>
      </c>
      <c r="E177" s="14">
        <v>0.11</v>
      </c>
    </row>
    <row r="178" spans="1:5" ht="18" customHeight="1" x14ac:dyDescent="0.25">
      <c r="A178" s="4" t="s">
        <v>80</v>
      </c>
      <c r="B178" s="4"/>
      <c r="C178" s="5"/>
      <c r="D178" s="6">
        <f>SUM(D179:D190)</f>
        <v>13408.999999999998</v>
      </c>
      <c r="E178" s="6">
        <f t="shared" ref="E178" si="19">SUM(E179:E190)</f>
        <v>1.0000000000000002</v>
      </c>
    </row>
    <row r="179" spans="1:5" ht="18" customHeight="1" x14ac:dyDescent="0.25">
      <c r="A179" s="11"/>
      <c r="B179" s="11" t="s">
        <v>28</v>
      </c>
      <c r="C179" s="12" t="s">
        <v>0</v>
      </c>
      <c r="D179" s="15">
        <f>13409*E179</f>
        <v>3057.252</v>
      </c>
      <c r="E179" s="14">
        <v>0.22800000000000001</v>
      </c>
    </row>
    <row r="180" spans="1:5" ht="18" customHeight="1" x14ac:dyDescent="0.25">
      <c r="A180" s="11"/>
      <c r="B180" s="11" t="s">
        <v>52</v>
      </c>
      <c r="C180" s="12" t="s">
        <v>0</v>
      </c>
      <c r="D180" s="15">
        <f t="shared" ref="D180:D190" si="20">13409*E180</f>
        <v>2856.1169999999997</v>
      </c>
      <c r="E180" s="14">
        <v>0.21299999999999999</v>
      </c>
    </row>
    <row r="181" spans="1:5" ht="18" customHeight="1" x14ac:dyDescent="0.25">
      <c r="A181" s="11"/>
      <c r="B181" s="11" t="s">
        <v>7</v>
      </c>
      <c r="C181" s="12" t="s">
        <v>0</v>
      </c>
      <c r="D181" s="15">
        <f t="shared" si="20"/>
        <v>2359.9840000000004</v>
      </c>
      <c r="E181" s="14">
        <v>0.17600000000000002</v>
      </c>
    </row>
    <row r="182" spans="1:5" ht="18" customHeight="1" x14ac:dyDescent="0.25">
      <c r="A182" s="11"/>
      <c r="B182" s="11" t="s">
        <v>1</v>
      </c>
      <c r="C182" s="12" t="s">
        <v>0</v>
      </c>
      <c r="D182" s="15">
        <f t="shared" si="20"/>
        <v>791.13100000000009</v>
      </c>
      <c r="E182" s="14">
        <v>5.9000000000000004E-2</v>
      </c>
    </row>
    <row r="183" spans="1:5" ht="18" customHeight="1" x14ac:dyDescent="0.25">
      <c r="A183" s="11"/>
      <c r="B183" s="11" t="s">
        <v>23</v>
      </c>
      <c r="C183" s="12" t="s">
        <v>4</v>
      </c>
      <c r="D183" s="15">
        <f t="shared" si="20"/>
        <v>737.495</v>
      </c>
      <c r="E183" s="14">
        <v>5.5E-2</v>
      </c>
    </row>
    <row r="184" spans="1:5" ht="18" customHeight="1" x14ac:dyDescent="0.25">
      <c r="A184" s="11"/>
      <c r="B184" s="11" t="s">
        <v>11</v>
      </c>
      <c r="C184" s="12" t="s">
        <v>0</v>
      </c>
      <c r="D184" s="15">
        <f t="shared" si="20"/>
        <v>657.04100000000005</v>
      </c>
      <c r="E184" s="14">
        <v>4.9000000000000002E-2</v>
      </c>
    </row>
    <row r="185" spans="1:5" ht="18" customHeight="1" x14ac:dyDescent="0.25">
      <c r="A185" s="11"/>
      <c r="B185" s="11" t="s">
        <v>13</v>
      </c>
      <c r="C185" s="12" t="s">
        <v>4</v>
      </c>
      <c r="D185" s="15">
        <f t="shared" si="20"/>
        <v>509.54199999999997</v>
      </c>
      <c r="E185" s="14">
        <v>3.7999999999999999E-2</v>
      </c>
    </row>
    <row r="186" spans="1:5" ht="18" customHeight="1" x14ac:dyDescent="0.25">
      <c r="A186" s="11"/>
      <c r="B186" s="11" t="s">
        <v>61</v>
      </c>
      <c r="C186" s="12" t="s">
        <v>0</v>
      </c>
      <c r="D186" s="15">
        <f t="shared" si="20"/>
        <v>415.67899999999997</v>
      </c>
      <c r="E186" s="14">
        <v>3.1E-2</v>
      </c>
    </row>
    <row r="187" spans="1:5" ht="18" customHeight="1" x14ac:dyDescent="0.25">
      <c r="A187" s="11"/>
      <c r="B187" s="11" t="s">
        <v>32</v>
      </c>
      <c r="C187" s="12" t="s">
        <v>4</v>
      </c>
      <c r="D187" s="15">
        <f t="shared" si="20"/>
        <v>402.27</v>
      </c>
      <c r="E187" s="14">
        <v>0.03</v>
      </c>
    </row>
    <row r="188" spans="1:5" ht="18" customHeight="1" x14ac:dyDescent="0.25">
      <c r="A188" s="11"/>
      <c r="B188" s="11" t="s">
        <v>25</v>
      </c>
      <c r="C188" s="12" t="s">
        <v>4</v>
      </c>
      <c r="D188" s="15">
        <f t="shared" si="20"/>
        <v>241.36200000000002</v>
      </c>
      <c r="E188" s="14">
        <v>1.8000000000000002E-2</v>
      </c>
    </row>
    <row r="189" spans="1:5" ht="18" customHeight="1" x14ac:dyDescent="0.25">
      <c r="A189" s="11"/>
      <c r="B189" s="11" t="s">
        <v>54</v>
      </c>
      <c r="C189" s="12" t="s">
        <v>0</v>
      </c>
      <c r="D189" s="15">
        <f t="shared" si="20"/>
        <v>134.09</v>
      </c>
      <c r="E189" s="14">
        <v>0.01</v>
      </c>
    </row>
    <row r="190" spans="1:5" ht="18" customHeight="1" x14ac:dyDescent="0.25">
      <c r="A190" s="11"/>
      <c r="B190" s="11" t="s">
        <v>67</v>
      </c>
      <c r="C190" s="12"/>
      <c r="D190" s="15">
        <f t="shared" si="20"/>
        <v>1247.0369999999996</v>
      </c>
      <c r="E190" s="14">
        <v>9.2999999999999972E-2</v>
      </c>
    </row>
    <row r="191" spans="1:5" ht="18" customHeight="1" x14ac:dyDescent="0.25">
      <c r="A191" s="4" t="s">
        <v>81</v>
      </c>
      <c r="B191" s="4"/>
      <c r="C191" s="5"/>
      <c r="D191" s="6">
        <f>SUM(D192:D208)</f>
        <v>9701</v>
      </c>
      <c r="E191" s="6">
        <f t="shared" ref="E191" si="21">SUM(E192:E208)</f>
        <v>1.0000000000000004</v>
      </c>
    </row>
    <row r="192" spans="1:5" ht="18" customHeight="1" x14ac:dyDescent="0.25">
      <c r="A192" s="11"/>
      <c r="B192" s="11" t="s">
        <v>7</v>
      </c>
      <c r="C192" s="12" t="s">
        <v>0</v>
      </c>
      <c r="D192" s="15">
        <f>9701*E192</f>
        <v>1581.2630000000001</v>
      </c>
      <c r="E192" s="14">
        <v>0.16300000000000001</v>
      </c>
    </row>
    <row r="193" spans="1:5" ht="18" customHeight="1" x14ac:dyDescent="0.25">
      <c r="A193" s="11"/>
      <c r="B193" s="11" t="s">
        <v>54</v>
      </c>
      <c r="C193" s="12" t="s">
        <v>0</v>
      </c>
      <c r="D193" s="15">
        <f t="shared" ref="D193:D208" si="22">9701*E193</f>
        <v>863.38900000000012</v>
      </c>
      <c r="E193" s="14">
        <v>8.900000000000001E-2</v>
      </c>
    </row>
    <row r="194" spans="1:5" ht="18" customHeight="1" x14ac:dyDescent="0.25">
      <c r="A194" s="11"/>
      <c r="B194" s="11" t="s">
        <v>52</v>
      </c>
      <c r="C194" s="12" t="s">
        <v>0</v>
      </c>
      <c r="D194" s="15">
        <f t="shared" si="22"/>
        <v>805.18299999999999</v>
      </c>
      <c r="E194" s="14">
        <v>8.3000000000000004E-2</v>
      </c>
    </row>
    <row r="195" spans="1:5" ht="18" customHeight="1" x14ac:dyDescent="0.25">
      <c r="A195" s="11"/>
      <c r="B195" s="11" t="s">
        <v>60</v>
      </c>
      <c r="C195" s="12" t="s">
        <v>0</v>
      </c>
      <c r="D195" s="15">
        <f t="shared" si="22"/>
        <v>785.78100000000006</v>
      </c>
      <c r="E195" s="14">
        <v>8.1000000000000003E-2</v>
      </c>
    </row>
    <row r="196" spans="1:5" ht="18" customHeight="1" x14ac:dyDescent="0.25">
      <c r="A196" s="11"/>
      <c r="B196" s="11" t="s">
        <v>51</v>
      </c>
      <c r="C196" s="12" t="s">
        <v>0</v>
      </c>
      <c r="D196" s="15">
        <f t="shared" si="22"/>
        <v>756.678</v>
      </c>
      <c r="E196" s="14">
        <v>7.8E-2</v>
      </c>
    </row>
    <row r="197" spans="1:5" ht="18" customHeight="1" x14ac:dyDescent="0.25">
      <c r="A197" s="11"/>
      <c r="B197" s="11" t="s">
        <v>31</v>
      </c>
      <c r="C197" s="12" t="s">
        <v>4</v>
      </c>
      <c r="D197" s="15">
        <f t="shared" si="22"/>
        <v>640.26600000000008</v>
      </c>
      <c r="E197" s="14">
        <v>6.6000000000000003E-2</v>
      </c>
    </row>
    <row r="198" spans="1:5" ht="18" customHeight="1" x14ac:dyDescent="0.25">
      <c r="A198" s="11"/>
      <c r="B198" s="11" t="s">
        <v>48</v>
      </c>
      <c r="C198" s="12" t="s">
        <v>0</v>
      </c>
      <c r="D198" s="15">
        <f t="shared" si="22"/>
        <v>504.45200000000006</v>
      </c>
      <c r="E198" s="14">
        <v>5.2000000000000005E-2</v>
      </c>
    </row>
    <row r="199" spans="1:5" ht="18" customHeight="1" x14ac:dyDescent="0.25">
      <c r="A199" s="11"/>
      <c r="B199" s="11" t="s">
        <v>30</v>
      </c>
      <c r="C199" s="12" t="s">
        <v>4</v>
      </c>
      <c r="D199" s="15">
        <f t="shared" si="22"/>
        <v>426.84400000000005</v>
      </c>
      <c r="E199" s="14">
        <v>4.4000000000000004E-2</v>
      </c>
    </row>
    <row r="200" spans="1:5" ht="18" customHeight="1" x14ac:dyDescent="0.25">
      <c r="A200" s="11"/>
      <c r="B200" s="11" t="s">
        <v>12</v>
      </c>
      <c r="C200" s="12" t="s">
        <v>0</v>
      </c>
      <c r="D200" s="15">
        <f t="shared" si="22"/>
        <v>329.834</v>
      </c>
      <c r="E200" s="14">
        <v>3.4000000000000002E-2</v>
      </c>
    </row>
    <row r="201" spans="1:5" ht="18" customHeight="1" x14ac:dyDescent="0.25">
      <c r="A201" s="11"/>
      <c r="B201" s="11" t="s">
        <v>26</v>
      </c>
      <c r="C201" s="12" t="s">
        <v>4</v>
      </c>
      <c r="D201" s="15">
        <f t="shared" si="22"/>
        <v>300.73099999999999</v>
      </c>
      <c r="E201" s="14">
        <v>3.1E-2</v>
      </c>
    </row>
    <row r="202" spans="1:5" ht="18" customHeight="1" x14ac:dyDescent="0.25">
      <c r="A202" s="11"/>
      <c r="B202" s="11" t="s">
        <v>49</v>
      </c>
      <c r="C202" s="12" t="s">
        <v>0</v>
      </c>
      <c r="D202" s="15">
        <f t="shared" si="22"/>
        <v>300.73099999999999</v>
      </c>
      <c r="E202" s="14">
        <v>3.1E-2</v>
      </c>
    </row>
    <row r="203" spans="1:5" ht="18" customHeight="1" x14ac:dyDescent="0.25">
      <c r="A203" s="11"/>
      <c r="B203" s="11" t="s">
        <v>50</v>
      </c>
      <c r="C203" s="12" t="s">
        <v>0</v>
      </c>
      <c r="D203" s="15">
        <f t="shared" si="22"/>
        <v>223.12299999999999</v>
      </c>
      <c r="E203" s="14">
        <v>2.3E-2</v>
      </c>
    </row>
    <row r="204" spans="1:5" ht="18" customHeight="1" x14ac:dyDescent="0.25">
      <c r="A204" s="11"/>
      <c r="B204" s="11" t="s">
        <v>32</v>
      </c>
      <c r="C204" s="12" t="s">
        <v>4</v>
      </c>
      <c r="D204" s="15">
        <f t="shared" si="22"/>
        <v>203.721</v>
      </c>
      <c r="E204" s="14">
        <v>2.1000000000000001E-2</v>
      </c>
    </row>
    <row r="205" spans="1:5" ht="18" customHeight="1" x14ac:dyDescent="0.25">
      <c r="A205" s="11"/>
      <c r="B205" s="11" t="s">
        <v>20</v>
      </c>
      <c r="C205" s="12" t="s">
        <v>4</v>
      </c>
      <c r="D205" s="15">
        <f t="shared" si="22"/>
        <v>164.917</v>
      </c>
      <c r="E205" s="14">
        <v>1.7000000000000001E-2</v>
      </c>
    </row>
    <row r="206" spans="1:5" ht="18" customHeight="1" x14ac:dyDescent="0.25">
      <c r="A206" s="11"/>
      <c r="B206" s="11" t="s">
        <v>58</v>
      </c>
      <c r="C206" s="12" t="s">
        <v>4</v>
      </c>
      <c r="D206" s="15">
        <f t="shared" si="22"/>
        <v>126.11300000000001</v>
      </c>
      <c r="E206" s="14">
        <v>1.3000000000000001E-2</v>
      </c>
    </row>
    <row r="207" spans="1:5" ht="18" customHeight="1" x14ac:dyDescent="0.25">
      <c r="A207" s="11"/>
      <c r="B207" s="11" t="s">
        <v>25</v>
      </c>
      <c r="C207" s="12" t="s">
        <v>4</v>
      </c>
      <c r="D207" s="15">
        <f t="shared" si="22"/>
        <v>126.11300000000001</v>
      </c>
      <c r="E207" s="14">
        <v>1.3000000000000001E-2</v>
      </c>
    </row>
    <row r="208" spans="1:5" ht="18" customHeight="1" x14ac:dyDescent="0.25">
      <c r="A208" s="11"/>
      <c r="B208" s="11" t="s">
        <v>67</v>
      </c>
      <c r="C208" s="12"/>
      <c r="D208" s="15">
        <f t="shared" si="22"/>
        <v>1561.8610000000008</v>
      </c>
      <c r="E208" s="14">
        <v>0.16100000000000009</v>
      </c>
    </row>
    <row r="209" spans="1:5" ht="24" customHeight="1" x14ac:dyDescent="0.25">
      <c r="A209" s="2" t="s">
        <v>82</v>
      </c>
      <c r="B209" s="2"/>
      <c r="C209" s="3"/>
      <c r="D209" s="10">
        <f>D5+D24+D43+D56+D74+D93+D104+D120+D135+D154+D178+D191</f>
        <v>188780</v>
      </c>
      <c r="E209" s="8">
        <f>SUM(E210:E221)</f>
        <v>1</v>
      </c>
    </row>
    <row r="210" spans="1:5" ht="20.100000000000001" customHeight="1" x14ac:dyDescent="0.25">
      <c r="A210" s="11" t="s">
        <v>73</v>
      </c>
      <c r="B210" s="11"/>
      <c r="C210" s="12"/>
      <c r="D210" s="13">
        <v>43465.999999999993</v>
      </c>
      <c r="E210" s="14">
        <f>D210/$D$209</f>
        <v>0.2302468481830702</v>
      </c>
    </row>
    <row r="211" spans="1:5" ht="20.100000000000001" customHeight="1" x14ac:dyDescent="0.25">
      <c r="A211" s="11" t="s">
        <v>69</v>
      </c>
      <c r="B211" s="11"/>
      <c r="C211" s="12"/>
      <c r="D211" s="13">
        <v>25924</v>
      </c>
      <c r="E211" s="14">
        <f>D211/$D$209</f>
        <v>0.13732386905392521</v>
      </c>
    </row>
    <row r="212" spans="1:5" ht="20.100000000000001" customHeight="1" x14ac:dyDescent="0.25">
      <c r="A212" s="11" t="s">
        <v>75</v>
      </c>
      <c r="B212" s="11"/>
      <c r="C212" s="12"/>
      <c r="D212" s="13">
        <v>24370.999999999996</v>
      </c>
      <c r="E212" s="14">
        <f>D212/$D$209</f>
        <v>0.12909736200868735</v>
      </c>
    </row>
    <row r="213" spans="1:5" ht="20.100000000000001" customHeight="1" x14ac:dyDescent="0.25">
      <c r="A213" s="11" t="s">
        <v>74</v>
      </c>
      <c r="B213" s="11"/>
      <c r="C213" s="12"/>
      <c r="D213" s="13">
        <v>19869.000000000004</v>
      </c>
      <c r="E213" s="14">
        <f>D213/$D$209</f>
        <v>0.10524949676872553</v>
      </c>
    </row>
    <row r="214" spans="1:5" ht="20.100000000000001" customHeight="1" x14ac:dyDescent="0.25">
      <c r="A214" s="11" t="s">
        <v>78</v>
      </c>
      <c r="B214" s="11"/>
      <c r="C214" s="12"/>
      <c r="D214" s="13">
        <v>14059.000000000002</v>
      </c>
      <c r="E214" s="14">
        <f>D214/$D$209</f>
        <v>7.447293145460325E-2</v>
      </c>
    </row>
    <row r="215" spans="1:5" ht="20.100000000000001" customHeight="1" x14ac:dyDescent="0.25">
      <c r="A215" s="11" t="s">
        <v>80</v>
      </c>
      <c r="B215" s="11"/>
      <c r="C215" s="12"/>
      <c r="D215" s="13">
        <v>13408.999999999998</v>
      </c>
      <c r="E215" s="14">
        <f>D215/$D$209</f>
        <v>7.1029770102765108E-2</v>
      </c>
    </row>
    <row r="216" spans="1:5" ht="20.100000000000001" customHeight="1" x14ac:dyDescent="0.25">
      <c r="A216" s="11" t="s">
        <v>72</v>
      </c>
      <c r="B216" s="11"/>
      <c r="C216" s="12"/>
      <c r="D216" s="13">
        <v>13390.999999999996</v>
      </c>
      <c r="E216" s="14">
        <f>D216/$D$209</f>
        <v>7.0934421019175742E-2</v>
      </c>
    </row>
    <row r="217" spans="1:5" ht="20.100000000000001" customHeight="1" x14ac:dyDescent="0.25">
      <c r="A217" s="11" t="s">
        <v>77</v>
      </c>
      <c r="B217" s="11"/>
      <c r="C217" s="12"/>
      <c r="D217" s="13">
        <v>12847</v>
      </c>
      <c r="E217" s="14">
        <f>D217/$D$209</f>
        <v>6.8052759826252779E-2</v>
      </c>
    </row>
    <row r="218" spans="1:5" ht="20.100000000000001" customHeight="1" x14ac:dyDescent="0.25">
      <c r="A218" s="11" t="s">
        <v>81</v>
      </c>
      <c r="B218" s="11"/>
      <c r="C218" s="12"/>
      <c r="D218" s="13">
        <v>9701</v>
      </c>
      <c r="E218" s="14">
        <f>D218/$D$209</f>
        <v>5.1387858883356285E-2</v>
      </c>
    </row>
    <row r="219" spans="1:5" ht="20.100000000000001" customHeight="1" x14ac:dyDescent="0.25">
      <c r="A219" s="11" t="s">
        <v>76</v>
      </c>
      <c r="B219" s="11"/>
      <c r="C219" s="12"/>
      <c r="D219" s="13">
        <v>8026.9999999999973</v>
      </c>
      <c r="E219" s="14">
        <f>D219/$D$209</f>
        <v>4.2520394109545487E-2</v>
      </c>
    </row>
    <row r="220" spans="1:5" ht="20.100000000000001" customHeight="1" x14ac:dyDescent="0.25">
      <c r="A220" s="11" t="s">
        <v>79</v>
      </c>
      <c r="B220" s="11"/>
      <c r="C220" s="12"/>
      <c r="D220" s="13">
        <v>2273.9999999999991</v>
      </c>
      <c r="E220" s="14">
        <f>D220/$D$209</f>
        <v>1.204576756012289E-2</v>
      </c>
    </row>
    <row r="221" spans="1:5" ht="20.100000000000001" customHeight="1" x14ac:dyDescent="0.25">
      <c r="A221" s="11" t="s">
        <v>71</v>
      </c>
      <c r="B221" s="11"/>
      <c r="C221" s="12"/>
      <c r="D221" s="13">
        <v>1442.0000000000007</v>
      </c>
      <c r="E221" s="14">
        <f>D221/$D$209</f>
        <v>7.6385210297701062E-3</v>
      </c>
    </row>
    <row r="222" spans="1:5" x14ac:dyDescent="0.25">
      <c r="A222" s="11"/>
      <c r="B222" s="11"/>
      <c r="C222" s="12"/>
      <c r="D222" s="11"/>
      <c r="E222" s="14"/>
    </row>
  </sheetData>
  <sortState xmlns:xlrd2="http://schemas.microsoft.com/office/spreadsheetml/2017/richdata2" ref="A210:D221">
    <sortCondition descending="1" ref="D210:D221"/>
  </sortState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Casta por Região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Roquette</dc:creator>
  <cp:lastModifiedBy>Maria João Lima</cp:lastModifiedBy>
  <cp:lastPrinted>2023-03-29T11:13:43Z</cp:lastPrinted>
  <dcterms:created xsi:type="dcterms:W3CDTF">2023-03-27T14:59:20Z</dcterms:created>
  <dcterms:modified xsi:type="dcterms:W3CDTF">2023-05-29T16:01:11Z</dcterms:modified>
</cp:coreProperties>
</file>